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F504B0A-5336-48E2-93F5-1C7913DC89D7}" xr6:coauthVersionLast="47" xr6:coauthVersionMax="47" xr10:uidLastSave="{00000000-0000-0000-0000-000000000000}"/>
  <bookViews>
    <workbookView xWindow="-120" yWindow="-120" windowWidth="29040" windowHeight="15840" xr2:uid="{00000000-000D-0000-FFFF-FFFF00000000}"/>
  </bookViews>
  <sheets>
    <sheet name="はじめに" sheetId="10" r:id="rId1"/>
    <sheet name="診断入力" sheetId="2" r:id="rId2"/>
    <sheet name="診断結果" sheetId="13" r:id="rId3"/>
    <sheet name="_リンク" sheetId="11" state="hidden" r:id="rId4"/>
    <sheet name="_診断項目" sheetId="4" state="hidden" r:id="rId5"/>
    <sheet name="_定義" sheetId="9" state="hidden" r:id="rId6"/>
    <sheet name="_計算"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 l="1"/>
  <c r="D30" i="4"/>
  <c r="D29" i="4"/>
  <c r="D28" i="4"/>
  <c r="D27" i="4"/>
  <c r="D26" i="4"/>
  <c r="D22" i="4"/>
  <c r="D21" i="4"/>
  <c r="D20" i="4"/>
  <c r="D23" i="4"/>
  <c r="B10" i="13"/>
  <c r="F35" i="13"/>
  <c r="K47" i="13"/>
  <c r="K46" i="13"/>
  <c r="K44" i="13"/>
  <c r="K43" i="13"/>
  <c r="K41" i="13"/>
  <c r="K40" i="13"/>
  <c r="K38" i="13"/>
  <c r="A29" i="13"/>
  <c r="A28" i="13"/>
  <c r="A16" i="13"/>
  <c r="A15" i="13"/>
  <c r="A11" i="13"/>
  <c r="A10" i="13"/>
  <c r="D9" i="13"/>
  <c r="C9" i="13"/>
  <c r="A15" i="10" l="1"/>
  <c r="A14" i="10"/>
  <c r="A6" i="11"/>
  <c r="A7" i="11"/>
  <c r="B3" i="11"/>
  <c r="C2" i="7"/>
  <c r="C3" i="7"/>
  <c r="B4" i="9"/>
  <c r="D7" i="7" s="1"/>
  <c r="C7" i="7"/>
  <c r="C8" i="7"/>
  <c r="C9" i="7"/>
  <c r="C10" i="7"/>
  <c r="C11" i="7"/>
  <c r="C12" i="7"/>
  <c r="C13" i="7"/>
  <c r="C14" i="7"/>
  <c r="C15" i="7"/>
  <c r="C16" i="7"/>
  <c r="C17" i="7"/>
  <c r="C18" i="7"/>
  <c r="C19" i="7"/>
  <c r="C20" i="7"/>
  <c r="C21" i="7"/>
  <c r="C22" i="7"/>
  <c r="C23" i="7"/>
  <c r="C24" i="7"/>
  <c r="C25" i="7"/>
  <c r="C26" i="7"/>
  <c r="C27" i="7"/>
  <c r="C28" i="7"/>
  <c r="C29" i="7"/>
  <c r="C30" i="7"/>
  <c r="C6" i="7"/>
  <c r="D8" i="7"/>
  <c r="D9" i="7"/>
  <c r="D10" i="7"/>
  <c r="D11" i="7"/>
  <c r="D12" i="7"/>
  <c r="D13" i="7"/>
  <c r="D14" i="7"/>
  <c r="D15" i="7"/>
  <c r="D16" i="7"/>
  <c r="D17" i="7"/>
  <c r="D18" i="7"/>
  <c r="D19" i="7"/>
  <c r="D20" i="7"/>
  <c r="D21" i="7"/>
  <c r="D22" i="7"/>
  <c r="D23" i="7"/>
  <c r="D24" i="7"/>
  <c r="D25" i="7"/>
  <c r="D26" i="7"/>
  <c r="D27" i="7"/>
  <c r="D28" i="7"/>
  <c r="D29" i="7"/>
  <c r="D30" i="7"/>
  <c r="D6" i="7"/>
  <c r="B2" i="9"/>
  <c r="A22" i="2"/>
  <c r="A21" i="2"/>
  <c r="A11" i="2"/>
  <c r="A10" i="2"/>
  <c r="A5" i="2"/>
  <c r="A4" i="2"/>
  <c r="C7" i="2"/>
  <c r="D34" i="13" l="1"/>
  <c r="D32" i="13"/>
  <c r="D30" i="13"/>
  <c r="D28" i="13"/>
  <c r="D26" i="13"/>
  <c r="D24" i="13"/>
  <c r="D22" i="13"/>
  <c r="D20" i="13"/>
  <c r="D18" i="13"/>
  <c r="D16" i="13"/>
  <c r="D14" i="13"/>
  <c r="D12" i="13"/>
  <c r="C33" i="13"/>
  <c r="C31" i="13"/>
  <c r="C29" i="13"/>
  <c r="C27" i="13"/>
  <c r="C25" i="13"/>
  <c r="C23" i="13"/>
  <c r="C21" i="13"/>
  <c r="C19" i="13"/>
  <c r="C17" i="13"/>
  <c r="C15" i="13"/>
  <c r="C13" i="13"/>
  <c r="C11" i="13"/>
  <c r="D33" i="13"/>
  <c r="D31" i="13"/>
  <c r="D29" i="13"/>
  <c r="D27" i="13"/>
  <c r="D25" i="13"/>
  <c r="D23" i="13"/>
  <c r="D21" i="13"/>
  <c r="D19" i="13"/>
  <c r="D17" i="13"/>
  <c r="D15" i="13"/>
  <c r="D13" i="13"/>
  <c r="C34" i="13"/>
  <c r="C32" i="13"/>
  <c r="C30" i="13"/>
  <c r="C28" i="13"/>
  <c r="C26" i="13"/>
  <c r="C24" i="13"/>
  <c r="C22" i="13"/>
  <c r="C20" i="13"/>
  <c r="C18" i="13"/>
  <c r="C16" i="13"/>
  <c r="C14" i="13"/>
  <c r="C12" i="13"/>
  <c r="D11" i="13"/>
  <c r="D10" i="13"/>
  <c r="C10" i="13"/>
  <c r="D31" i="7"/>
  <c r="D35" i="13" l="1"/>
  <c r="D14" i="4"/>
  <c r="D15" i="4"/>
  <c r="D16" i="4"/>
  <c r="D17" i="4"/>
  <c r="D18" i="4"/>
  <c r="B17" i="13"/>
  <c r="D24" i="4"/>
  <c r="D25" i="4"/>
  <c r="D31" i="4"/>
  <c r="D32" i="4"/>
  <c r="D33" i="4"/>
  <c r="D34" i="4"/>
  <c r="D35" i="4"/>
  <c r="D36" i="4"/>
  <c r="D37" i="4"/>
  <c r="D13" i="4"/>
  <c r="B6" i="7" s="1"/>
  <c r="B28" i="2" l="1"/>
  <c r="B34" i="13"/>
  <c r="B26" i="2"/>
  <c r="B32" i="13"/>
  <c r="B24" i="2"/>
  <c r="B30" i="13"/>
  <c r="B22" i="2"/>
  <c r="B28" i="13"/>
  <c r="B20" i="2"/>
  <c r="B26" i="13"/>
  <c r="B18" i="2"/>
  <c r="B24" i="13"/>
  <c r="B16" i="2"/>
  <c r="B22" i="13"/>
  <c r="B14" i="2"/>
  <c r="B20" i="13"/>
  <c r="B12" i="2"/>
  <c r="B18" i="13"/>
  <c r="B10" i="2"/>
  <c r="B16" i="13"/>
  <c r="B6" i="2"/>
  <c r="B12" i="13"/>
  <c r="B29" i="7"/>
  <c r="B33" i="13"/>
  <c r="B27" i="7"/>
  <c r="B31" i="13"/>
  <c r="B25" i="7"/>
  <c r="B29" i="13"/>
  <c r="B21" i="7"/>
  <c r="B25" i="13"/>
  <c r="B19" i="7"/>
  <c r="B23" i="13"/>
  <c r="B17" i="7"/>
  <c r="B21" i="13"/>
  <c r="B15" i="7"/>
  <c r="B19" i="13"/>
  <c r="B9" i="7"/>
  <c r="B13" i="13"/>
  <c r="B7" i="7"/>
  <c r="B11" i="13"/>
  <c r="B8" i="2"/>
  <c r="B14" i="13"/>
  <c r="B23" i="7"/>
  <c r="B27" i="13"/>
  <c r="B11" i="7"/>
  <c r="B15" i="13"/>
  <c r="B13" i="7"/>
  <c r="A46" i="13"/>
  <c r="A38" i="13"/>
  <c r="A43" i="13"/>
  <c r="A40" i="13"/>
  <c r="B4" i="2"/>
  <c r="B25" i="2"/>
  <c r="B21" i="2"/>
  <c r="B17" i="2"/>
  <c r="B13" i="2"/>
  <c r="B9" i="2"/>
  <c r="B5" i="2"/>
  <c r="B27" i="2"/>
  <c r="B23" i="2"/>
  <c r="B19" i="2"/>
  <c r="B15" i="2"/>
  <c r="B11" i="2"/>
  <c r="B7" i="2"/>
  <c r="B30" i="7"/>
  <c r="B28" i="7"/>
  <c r="B26" i="7"/>
  <c r="B24" i="7"/>
  <c r="B22" i="7"/>
  <c r="B20" i="7"/>
  <c r="B18" i="7"/>
  <c r="B16" i="7"/>
  <c r="B14" i="7"/>
  <c r="B12" i="7"/>
  <c r="B10" i="7"/>
  <c r="B8" i="7"/>
  <c r="C5" i="2"/>
  <c r="C6" i="2"/>
  <c r="C8" i="2"/>
  <c r="C9" i="2"/>
  <c r="C10" i="2"/>
  <c r="C11" i="2"/>
  <c r="C12" i="2"/>
  <c r="C13" i="2"/>
  <c r="C14" i="2"/>
  <c r="C15" i="2"/>
  <c r="C16" i="2"/>
  <c r="C17" i="2"/>
  <c r="C18" i="2"/>
  <c r="C19" i="2"/>
  <c r="C20" i="2"/>
  <c r="C21" i="2"/>
  <c r="C22" i="2"/>
  <c r="C23" i="2"/>
  <c r="C24" i="2"/>
  <c r="C25" i="2"/>
  <c r="C26" i="2"/>
  <c r="C27" i="2"/>
  <c r="C28" i="2"/>
  <c r="C4" i="2"/>
  <c r="E35" i="13" l="1"/>
</calcChain>
</file>

<file path=xl/sharedStrings.xml><?xml version="1.0" encoding="utf-8"?>
<sst xmlns="http://schemas.openxmlformats.org/spreadsheetml/2006/main" count="148" uniqueCount="141">
  <si>
    <t>◆診断選択肢と点数</t>
    <rPh sb="1" eb="3">
      <t>シンダン</t>
    </rPh>
    <rPh sb="3" eb="6">
      <t>センタクシ</t>
    </rPh>
    <rPh sb="7" eb="9">
      <t>テンスウ</t>
    </rPh>
    <phoneticPr fontId="1"/>
  </si>
  <si>
    <t>実施している</t>
    <phoneticPr fontId="1"/>
  </si>
  <si>
    <t>一部実施している</t>
    <phoneticPr fontId="1"/>
  </si>
  <si>
    <t>実施していない</t>
    <phoneticPr fontId="1"/>
  </si>
  <si>
    <t>わからない</t>
    <phoneticPr fontId="1"/>
  </si>
  <si>
    <t>◆診断項目</t>
    <rPh sb="1" eb="3">
      <t>シンダン</t>
    </rPh>
    <rPh sb="3" eb="5">
      <t>コウモク</t>
    </rPh>
    <phoneticPr fontId="1"/>
  </si>
  <si>
    <t>アップデート</t>
    <phoneticPr fontId="1"/>
  </si>
  <si>
    <t>ウイルス感染</t>
    <rPh sb="4" eb="6">
      <t>カンセン</t>
    </rPh>
    <phoneticPr fontId="1"/>
  </si>
  <si>
    <t>パスワード</t>
    <phoneticPr fontId="1"/>
  </si>
  <si>
    <t>アクセス制御</t>
    <rPh sb="4" eb="6">
      <t>セイギョ</t>
    </rPh>
    <phoneticPr fontId="1"/>
  </si>
  <si>
    <t>情報共有</t>
    <rPh sb="0" eb="2">
      <t>ジョウホウ</t>
    </rPh>
    <rPh sb="2" eb="4">
      <t>キョウユウ</t>
    </rPh>
    <phoneticPr fontId="1"/>
  </si>
  <si>
    <t>電子メール受信</t>
    <rPh sb="0" eb="2">
      <t>デンシ</t>
    </rPh>
    <rPh sb="5" eb="7">
      <t>ジュシン</t>
    </rPh>
    <phoneticPr fontId="1"/>
  </si>
  <si>
    <t>電子メール送信</t>
    <rPh sb="0" eb="2">
      <t>デンシ</t>
    </rPh>
    <rPh sb="5" eb="7">
      <t>ソウシン</t>
    </rPh>
    <phoneticPr fontId="1"/>
  </si>
  <si>
    <t>無線LAN</t>
    <rPh sb="0" eb="2">
      <t>ムセン</t>
    </rPh>
    <phoneticPr fontId="1"/>
  </si>
  <si>
    <t>インターネット</t>
    <phoneticPr fontId="1"/>
  </si>
  <si>
    <t>バックアップ</t>
    <phoneticPr fontId="1"/>
  </si>
  <si>
    <t>保管</t>
    <rPh sb="0" eb="2">
      <t>ホカン</t>
    </rPh>
    <phoneticPr fontId="1"/>
  </si>
  <si>
    <t>盗難対策</t>
    <rPh sb="0" eb="2">
      <t>トウナン</t>
    </rPh>
    <rPh sb="2" eb="4">
      <t>タイサク</t>
    </rPh>
    <phoneticPr fontId="1"/>
  </si>
  <si>
    <t>利用者限定</t>
    <rPh sb="0" eb="3">
      <t>リヨウシャ</t>
    </rPh>
    <rPh sb="3" eb="5">
      <t>ゲンテイ</t>
    </rPh>
    <phoneticPr fontId="1"/>
  </si>
  <si>
    <t>立ち入り監視</t>
    <rPh sb="0" eb="1">
      <t>タ</t>
    </rPh>
    <rPh sb="2" eb="3">
      <t>イ</t>
    </rPh>
    <rPh sb="4" eb="6">
      <t>カンシ</t>
    </rPh>
    <phoneticPr fontId="1"/>
  </si>
  <si>
    <t>盗難防止</t>
    <rPh sb="0" eb="2">
      <t>トウナン</t>
    </rPh>
    <rPh sb="2" eb="4">
      <t>ボウシ</t>
    </rPh>
    <phoneticPr fontId="1"/>
  </si>
  <si>
    <t>破棄</t>
    <rPh sb="0" eb="2">
      <t>ハキ</t>
    </rPh>
    <phoneticPr fontId="1"/>
  </si>
  <si>
    <t>意識教育</t>
    <rPh sb="0" eb="2">
      <t>イシキ</t>
    </rPh>
    <rPh sb="2" eb="4">
      <t>キョウイク</t>
    </rPh>
    <phoneticPr fontId="1"/>
  </si>
  <si>
    <t>個人所有</t>
    <rPh sb="0" eb="2">
      <t>コジン</t>
    </rPh>
    <rPh sb="2" eb="4">
      <t>ショユウ</t>
    </rPh>
    <phoneticPr fontId="1"/>
  </si>
  <si>
    <t>取引先</t>
    <rPh sb="0" eb="2">
      <t>トリヒキ</t>
    </rPh>
    <rPh sb="2" eb="3">
      <t>サキ</t>
    </rPh>
    <phoneticPr fontId="1"/>
  </si>
  <si>
    <t>外部サービス</t>
    <rPh sb="0" eb="2">
      <t>ガイブ</t>
    </rPh>
    <phoneticPr fontId="1"/>
  </si>
  <si>
    <t>事故対応</t>
    <rPh sb="0" eb="2">
      <t>ジコ</t>
    </rPh>
    <rPh sb="2" eb="4">
      <t>タイオウ</t>
    </rPh>
    <phoneticPr fontId="1"/>
  </si>
  <si>
    <t>対策の明確化</t>
    <rPh sb="0" eb="2">
      <t>タイサク</t>
    </rPh>
    <rPh sb="3" eb="6">
      <t>メイカクカ</t>
    </rPh>
    <phoneticPr fontId="1"/>
  </si>
  <si>
    <t>診断入力数</t>
    <rPh sb="0" eb="2">
      <t>シンダン</t>
    </rPh>
    <rPh sb="2" eb="4">
      <t>ニュウリョク</t>
    </rPh>
    <rPh sb="4" eb="5">
      <t>スウ</t>
    </rPh>
    <phoneticPr fontId="1"/>
  </si>
  <si>
    <t>診断項目数</t>
    <rPh sb="0" eb="2">
      <t>シンダン</t>
    </rPh>
    <rPh sb="2" eb="4">
      <t>コウモク</t>
    </rPh>
    <rPh sb="4" eb="5">
      <t>スウ</t>
    </rPh>
    <phoneticPr fontId="1"/>
  </si>
  <si>
    <t>診断最高点</t>
    <rPh sb="2" eb="5">
      <t>サイコウテン</t>
    </rPh>
    <phoneticPr fontId="1"/>
  </si>
  <si>
    <t>合計</t>
    <rPh sb="0" eb="2">
      <t>ゴウケイ</t>
    </rPh>
    <phoneticPr fontId="1"/>
  </si>
  <si>
    <t>合計
(100点満点）</t>
    <rPh sb="0" eb="2">
      <t>ゴウケイ</t>
    </rPh>
    <rPh sb="7" eb="8">
      <t>テン</t>
    </rPh>
    <rPh sb="8" eb="10">
      <t>マンテン</t>
    </rPh>
    <phoneticPr fontId="1"/>
  </si>
  <si>
    <t>100点満点だった方</t>
    <phoneticPr fontId="1"/>
  </si>
  <si>
    <t>診断結果のスコア表</t>
    <rPh sb="0" eb="2">
      <t>シンダン</t>
    </rPh>
    <rPh sb="2" eb="4">
      <t>ケッカ</t>
    </rPh>
    <rPh sb="8" eb="9">
      <t>ヒョウ</t>
    </rPh>
    <phoneticPr fontId="1"/>
  </si>
  <si>
    <t>診断結果のレーダーチャート</t>
    <phoneticPr fontId="1"/>
  </si>
  <si>
    <t>➡</t>
    <phoneticPr fontId="1"/>
  </si>
  <si>
    <t>70～99点だった方</t>
    <rPh sb="5" eb="6">
      <t>テン</t>
    </rPh>
    <rPh sb="9" eb="10">
      <t>カタ</t>
    </rPh>
    <phoneticPr fontId="1"/>
  </si>
  <si>
    <t>50～69点だった方</t>
    <rPh sb="5" eb="6">
      <t>テン</t>
    </rPh>
    <rPh sb="9" eb="10">
      <t>カタ</t>
    </rPh>
    <phoneticPr fontId="1"/>
  </si>
  <si>
    <t>49点以下だった方</t>
    <rPh sb="2" eb="3">
      <t>テン</t>
    </rPh>
    <rPh sb="3" eb="5">
      <t>イカ</t>
    </rPh>
    <rPh sb="8" eb="9">
      <t>カタ</t>
    </rPh>
    <phoneticPr fontId="1"/>
  </si>
  <si>
    <t>ほぼ、出来ていますが、部分的に対策が不十分な点があるようです。</t>
    <phoneticPr fontId="1"/>
  </si>
  <si>
    <t>対策が行き届いていないところが目立ちます。</t>
    <phoneticPr fontId="1"/>
  </si>
  <si>
    <t>いつ情報流出などの事故が起きても不思議ではありません。</t>
    <phoneticPr fontId="1"/>
  </si>
  <si>
    <t>「映像で知る情報セキュリティ」</t>
    <phoneticPr fontId="1"/>
  </si>
  <si>
    <t>「中小企業の情報セキュティ対策ガイドライン」</t>
    <phoneticPr fontId="1"/>
  </si>
  <si>
    <t>◆診断パート</t>
    <rPh sb="1" eb="3">
      <t>シンダン</t>
    </rPh>
    <phoneticPr fontId="1"/>
  </si>
  <si>
    <t>基本的対策</t>
    <phoneticPr fontId="1"/>
  </si>
  <si>
    <t>従業員としての対策</t>
    <phoneticPr fontId="1"/>
  </si>
  <si>
    <t>組織としての対策</t>
    <phoneticPr fontId="1"/>
  </si>
  <si>
    <t>Part 1</t>
    <phoneticPr fontId="1"/>
  </si>
  <si>
    <t>Part 2</t>
    <phoneticPr fontId="1"/>
  </si>
  <si>
    <t>Part 3</t>
    <phoneticPr fontId="1"/>
  </si>
  <si>
    <t>○</t>
    <phoneticPr fontId="1"/>
  </si>
  <si>
    <t>非該当</t>
    <rPh sb="0" eb="3">
      <t>ヒガイトウ</t>
    </rPh>
    <phoneticPr fontId="1"/>
  </si>
  <si>
    <t>該当</t>
    <rPh sb="0" eb="2">
      <t>ガイトウ</t>
    </rPh>
    <phoneticPr fontId="1"/>
  </si>
  <si>
    <t>未回答</t>
    <rPh sb="0" eb="1">
      <t>ミ</t>
    </rPh>
    <rPh sb="1" eb="3">
      <t>カイトウ</t>
    </rPh>
    <phoneticPr fontId="1"/>
  </si>
  <si>
    <t>自社診断入力</t>
    <phoneticPr fontId="1"/>
  </si>
  <si>
    <t>診断内容</t>
    <rPh sb="2" eb="4">
      <t>ナイヨウ</t>
    </rPh>
    <phoneticPr fontId="1"/>
  </si>
  <si>
    <t>　診断項目</t>
    <rPh sb="1" eb="3">
      <t>シンダン</t>
    </rPh>
    <rPh sb="3" eb="5">
      <t>コウモク</t>
    </rPh>
    <phoneticPr fontId="1"/>
  </si>
  <si>
    <t xml:space="preserve">25問の全ての設問について、現在の貴社の情報セキュリティ対策の状況に照らして近いものをC列「回答」のプルダウンにある4つの選択項目から１つを選択してください。
</t>
    <rPh sb="2" eb="3">
      <t>モン</t>
    </rPh>
    <rPh sb="4" eb="5">
      <t>スベ</t>
    </rPh>
    <rPh sb="7" eb="9">
      <t>セツモン</t>
    </rPh>
    <rPh sb="17" eb="19">
      <t>キシャ</t>
    </rPh>
    <rPh sb="20" eb="22">
      <t>ジョウホウ</t>
    </rPh>
    <rPh sb="28" eb="30">
      <t>タイサク</t>
    </rPh>
    <rPh sb="31" eb="33">
      <t>ジョウキョウ</t>
    </rPh>
    <rPh sb="34" eb="35">
      <t>テ</t>
    </rPh>
    <rPh sb="38" eb="39">
      <t>チカ</t>
    </rPh>
    <rPh sb="44" eb="45">
      <t>レツ</t>
    </rPh>
    <rPh sb="46" eb="48">
      <t>カイトウ</t>
    </rPh>
    <rPh sb="61" eb="63">
      <t>センタク</t>
    </rPh>
    <rPh sb="63" eb="65">
      <t>コウモク</t>
    </rPh>
    <rPh sb="70" eb="72">
      <t>センタク</t>
    </rPh>
    <phoneticPr fontId="1"/>
  </si>
  <si>
    <r>
      <t xml:space="preserve">回答
</t>
    </r>
    <r>
      <rPr>
        <b/>
        <sz val="11"/>
        <rFont val="Yu Gothic"/>
        <family val="3"/>
        <charset val="128"/>
        <scheme val="minor"/>
      </rPr>
      <t>（プルダウンから１つ選択してください）</t>
    </r>
    <rPh sb="0" eb="2">
      <t>カイトウ</t>
    </rPh>
    <rPh sb="13" eb="15">
      <t>センタク</t>
    </rPh>
    <phoneticPr fontId="1"/>
  </si>
  <si>
    <t>診断項目</t>
    <rPh sb="0" eb="2">
      <t>シンダン</t>
    </rPh>
    <rPh sb="2" eb="4">
      <t>コウモク</t>
    </rPh>
    <phoneticPr fontId="1"/>
  </si>
  <si>
    <r>
      <rPr>
        <b/>
        <sz val="11"/>
        <color theme="0"/>
        <rFont val="メイリオ"/>
        <family val="3"/>
        <charset val="128"/>
      </rPr>
      <t>「中小企業の情報セキュティ対策ガイドライン」</t>
    </r>
    <r>
      <rPr>
        <sz val="11"/>
        <color theme="0"/>
        <rFont val="メイリオ"/>
        <family val="3"/>
        <charset val="128"/>
      </rPr>
      <t>を参照して、情報セキュリティ対策の 強化に取り組みましょう。</t>
    </r>
    <rPh sb="3" eb="5">
      <t>キギョウ</t>
    </rPh>
    <rPh sb="6" eb="8">
      <t>ジョウホウ</t>
    </rPh>
    <rPh sb="13" eb="15">
      <t>タイサク</t>
    </rPh>
    <rPh sb="23" eb="25">
      <t>サンショウ</t>
    </rPh>
    <rPh sb="28" eb="30">
      <t>ジョウホウ</t>
    </rPh>
    <rPh sb="36" eb="38">
      <t>タイサク</t>
    </rPh>
    <phoneticPr fontId="1"/>
  </si>
  <si>
    <r>
      <t>小さな隙間から情報が漏えいすることもあります。100 点満点を目指しつつ</t>
    </r>
    <r>
      <rPr>
        <b/>
        <sz val="11"/>
        <color theme="0"/>
        <rFont val="メイリオ"/>
        <family val="3"/>
        <charset val="128"/>
      </rPr>
      <t>、「中小企業の情報セキュリティ対策ガイドライン」</t>
    </r>
    <r>
      <rPr>
        <sz val="11"/>
        <color theme="0"/>
        <rFont val="メイリオ"/>
        <family val="3"/>
        <charset val="128"/>
      </rPr>
      <t>を参照して対策の強化に取り組みましょう。</t>
    </r>
    <phoneticPr fontId="1"/>
  </si>
  <si>
    <t>今回の自社診断スコア</t>
    <phoneticPr fontId="1"/>
  </si>
  <si>
    <t>全ての診断に回答してください。</t>
    <rPh sb="0" eb="1">
      <t>スベ</t>
    </rPh>
    <rPh sb="3" eb="5">
      <t>シンダン</t>
    </rPh>
    <rPh sb="6" eb="8">
      <t>カイトウ</t>
    </rPh>
    <phoneticPr fontId="1"/>
  </si>
  <si>
    <r>
      <rPr>
        <u/>
        <sz val="11"/>
        <color theme="0"/>
        <rFont val="メイリオ"/>
        <family val="3"/>
        <charset val="128"/>
      </rPr>
      <t>点数が低かった項目</t>
    </r>
    <r>
      <rPr>
        <sz val="11"/>
        <color theme="0"/>
        <rFont val="メイリオ"/>
        <family val="3"/>
        <charset val="128"/>
      </rPr>
      <t>について</t>
    </r>
    <r>
      <rPr>
        <b/>
        <sz val="11"/>
        <color theme="0"/>
        <rFont val="メイリオ"/>
        <family val="3"/>
        <charset val="128"/>
      </rPr>
      <t>「5分できる情報セキュリティ自社診断 解説編」</t>
    </r>
    <r>
      <rPr>
        <sz val="11"/>
        <color theme="0"/>
        <rFont val="メイリオ"/>
        <family val="3"/>
        <charset val="128"/>
      </rPr>
      <t>を参考に対策を検討し、</t>
    </r>
    <r>
      <rPr>
        <b/>
        <sz val="11"/>
        <color theme="0"/>
        <rFont val="メイリオ"/>
        <family val="3"/>
        <charset val="128"/>
      </rPr>
      <t>「情報セキュリティハンドブック」</t>
    </r>
    <r>
      <rPr>
        <sz val="11"/>
        <color theme="0"/>
        <rFont val="メイリオ"/>
        <family val="3"/>
        <charset val="128"/>
      </rPr>
      <t>を活用して従業員に自社のセキュリティルールを周知しましょう。</t>
    </r>
    <rPh sb="15" eb="16">
      <t>フン</t>
    </rPh>
    <rPh sb="19" eb="21">
      <t>ジョウホウ</t>
    </rPh>
    <rPh sb="27" eb="29">
      <t>ジシャ</t>
    </rPh>
    <rPh sb="29" eb="31">
      <t>シンダン</t>
    </rPh>
    <rPh sb="72" eb="74">
      <t>ジシャ</t>
    </rPh>
    <phoneticPr fontId="1"/>
  </si>
  <si>
    <r>
      <rPr>
        <b/>
        <sz val="11"/>
        <color theme="0"/>
        <rFont val="メイリオ"/>
        <family val="3"/>
        <charset val="128"/>
      </rPr>
      <t>「5分できる情報セキュリティ自社診断 解説編」</t>
    </r>
    <r>
      <rPr>
        <sz val="11"/>
        <color theme="0"/>
        <rFont val="メイリオ"/>
        <family val="3"/>
        <charset val="128"/>
      </rPr>
      <t>や</t>
    </r>
    <r>
      <rPr>
        <b/>
        <sz val="11"/>
        <color theme="0"/>
        <rFont val="メイリオ"/>
        <family val="3"/>
        <charset val="128"/>
      </rPr>
      <t>「映像で知る情報セキュリティ」</t>
    </r>
    <r>
      <rPr>
        <sz val="11"/>
        <color theme="0"/>
        <rFont val="メイリオ"/>
        <family val="3"/>
        <charset val="128"/>
      </rPr>
      <t>を利用して、</t>
    </r>
    <r>
      <rPr>
        <u/>
        <sz val="11"/>
        <color theme="0"/>
        <rFont val="メイリオ"/>
        <family val="3"/>
        <charset val="128"/>
      </rPr>
      <t>分からなかった部分や点数が低かった項目を確認し、対策を施しましょう。</t>
    </r>
    <phoneticPr fontId="1"/>
  </si>
  <si>
    <t>2. 動作環境</t>
    <rPh sb="3" eb="5">
      <t>ドウサ</t>
    </rPh>
    <rPh sb="5" eb="7">
      <t>カンキョウ</t>
    </rPh>
    <phoneticPr fontId="1"/>
  </si>
  <si>
    <t>3.使用方法</t>
    <rPh sb="2" eb="4">
      <t>シヨウ</t>
    </rPh>
    <rPh sb="4" eb="6">
      <t>ホウホウ</t>
    </rPh>
    <phoneticPr fontId="1"/>
  </si>
  <si>
    <t>STEP1</t>
    <phoneticPr fontId="1"/>
  </si>
  <si>
    <t>STEP2</t>
    <phoneticPr fontId="1"/>
  </si>
  <si>
    <t>4.FAQ</t>
    <phoneticPr fontId="1"/>
  </si>
  <si>
    <t>MS-Excelがインストールされたパソコン上で動作します。</t>
    <rPh sb="22" eb="23">
      <t>ジョウ</t>
    </rPh>
    <rPh sb="24" eb="26">
      <t>ドウサ</t>
    </rPh>
    <phoneticPr fontId="1"/>
  </si>
  <si>
    <t>「5分でできる！情報セキュリティ自社診断 解説編」</t>
  </si>
  <si>
    <t>https://www.ipa.go.jp/security/videos/list.html</t>
    <phoneticPr fontId="1"/>
  </si>
  <si>
    <t>https://www.ipa.go.jp/security/guide/sme/about.html</t>
    <phoneticPr fontId="1"/>
  </si>
  <si>
    <t>診断結果をもとに自社の情報セキュリティ対策を検討しましょう。</t>
    <phoneticPr fontId="1"/>
  </si>
  <si>
    <t xml:space="preserve">Q2　セル内の計算で見当たらないシート名(_○○○)を参照しています。どこにありますか？
</t>
    <rPh sb="5" eb="6">
      <t>ナイ</t>
    </rPh>
    <rPh sb="7" eb="9">
      <t>ケイサン</t>
    </rPh>
    <rPh sb="10" eb="12">
      <t>ミア</t>
    </rPh>
    <rPh sb="19" eb="20">
      <t>メイ</t>
    </rPh>
    <rPh sb="27" eb="29">
      <t>サンショウ</t>
    </rPh>
    <phoneticPr fontId="1"/>
  </si>
  <si>
    <t>←</t>
    <phoneticPr fontId="1"/>
  </si>
  <si>
    <t>STEP3</t>
    <phoneticPr fontId="1"/>
  </si>
  <si>
    <t>&lt;関連資料1&gt;PDF版「5分でできる！情報セキュリティ自社診断」</t>
    <phoneticPr fontId="1"/>
  </si>
  <si>
    <t>&lt;関連資料2&gt;「中小企業の情報セキュティ対策ガイドライン」</t>
    <phoneticPr fontId="1"/>
  </si>
  <si>
    <t>A2　これらのシートは非表示にしています。これらの非表示シートはシートの再表示で選ぶことで表示することができます。但し非表示のシートに誤って変更を加えたり削除することで計算結果などが壊れないようにするために基本的にはこれらの非表示シートは非表示のままでご利用ください。</t>
    <rPh sb="11" eb="14">
      <t>ヒヒョウジ</t>
    </rPh>
    <rPh sb="40" eb="41">
      <t>エラ</t>
    </rPh>
    <rPh sb="45" eb="47">
      <t>ヒョウジ</t>
    </rPh>
    <rPh sb="57" eb="58">
      <t>タダ</t>
    </rPh>
    <rPh sb="59" eb="62">
      <t>ヒヒョウジ</t>
    </rPh>
    <rPh sb="70" eb="72">
      <t>ヘンコウ</t>
    </rPh>
    <rPh sb="73" eb="74">
      <t>クワ</t>
    </rPh>
    <rPh sb="77" eb="79">
      <t>サクジョ</t>
    </rPh>
    <rPh sb="84" eb="86">
      <t>ケイサン</t>
    </rPh>
    <rPh sb="86" eb="88">
      <t>ケッカ</t>
    </rPh>
    <rPh sb="91" eb="92">
      <t>コワ</t>
    </rPh>
    <rPh sb="103" eb="106">
      <t>キホンテキ</t>
    </rPh>
    <rPh sb="112" eb="115">
      <t>ヒヒョウジ</t>
    </rPh>
    <rPh sb="119" eb="120">
      <t>ヒ</t>
    </rPh>
    <rPh sb="120" eb="122">
      <t>ヒョウジ</t>
    </rPh>
    <rPh sb="127" eb="129">
      <t>リヨウ</t>
    </rPh>
    <phoneticPr fontId="1"/>
  </si>
  <si>
    <t>入門レベルのセキュリティ対策は達成です。
ステップアップを検討しましょう。</t>
    <phoneticPr fontId="1"/>
  </si>
  <si>
    <t>こちらのPDF資料の中に各診断項目に対する解説編があります。</t>
    <rPh sb="7" eb="9">
      <t>シリョウ</t>
    </rPh>
    <rPh sb="10" eb="11">
      <t>ナカ</t>
    </rPh>
    <rPh sb="12" eb="13">
      <t>カク</t>
    </rPh>
    <rPh sb="13" eb="15">
      <t>シンダン</t>
    </rPh>
    <rPh sb="15" eb="17">
      <t>コウモク</t>
    </rPh>
    <rPh sb="18" eb="19">
      <t>タイ</t>
    </rPh>
    <rPh sb="21" eb="24">
      <t>カイセツヘン</t>
    </rPh>
    <phoneticPr fontId="1"/>
  </si>
  <si>
    <t xml:space="preserve">Q1　本シートを他社の診断に活用してよいでしょうか？　
</t>
    <rPh sb="3" eb="4">
      <t>ホン</t>
    </rPh>
    <rPh sb="8" eb="10">
      <t>タシャ</t>
    </rPh>
    <rPh sb="11" eb="13">
      <t>シンダン</t>
    </rPh>
    <rPh sb="14" eb="16">
      <t>カツヨウ</t>
    </rPh>
    <phoneticPr fontId="1"/>
  </si>
  <si>
    <t>「診断入力」シートにある25の診断項目について自社または自部門での情報セキュリティ対策の取り組み状況を照らして当てはまるものを全てプルダウンで選択して回答してください。</t>
    <rPh sb="1" eb="3">
      <t>シンダン</t>
    </rPh>
    <rPh sb="3" eb="5">
      <t>ニュウリョク</t>
    </rPh>
    <rPh sb="51" eb="52">
      <t>テ</t>
    </rPh>
    <phoneticPr fontId="1"/>
  </si>
  <si>
    <t>添付重要情報の保護</t>
    <rPh sb="0" eb="2">
      <t>テンプ</t>
    </rPh>
    <rPh sb="2" eb="4">
      <t>ジュウヨウ</t>
    </rPh>
    <rPh sb="4" eb="6">
      <t>ジョウホウ</t>
    </rPh>
    <rPh sb="7" eb="9">
      <t>ホゴ</t>
    </rPh>
    <phoneticPr fontId="1"/>
  </si>
  <si>
    <t>「5分でできる！情報セキュリティ自社診断」は、情報セキュリティ対策のレベルを数値化し、問題点を見つけるためのツールです。
25の診断項目に答えることで、自社の情報セキュリティの問題を簡単にチェックできます。さらに問題のあった診断項目については、IPAのウェブサイトに公開されているPDF版「5分でできる！情報セキュリティ自社診断」の解説編を参照することで今後どのような対策を実施するべきかを把握することができます。</t>
    <rPh sb="77" eb="79">
      <t>ジシャ</t>
    </rPh>
    <rPh sb="113" eb="115">
      <t>シンダン</t>
    </rPh>
    <rPh sb="134" eb="136">
      <t>コウカイ</t>
    </rPh>
    <rPh sb="144" eb="145">
      <t>バン</t>
    </rPh>
    <rPh sb="188" eb="190">
      <t>ジッシ</t>
    </rPh>
    <phoneticPr fontId="1"/>
  </si>
  <si>
    <t>選択した回答に対するスコアは下記の通りです。
実施している=4点、　一部実施している=2点、　実施していない=0点、　わからない=-1点</t>
    <phoneticPr fontId="1"/>
  </si>
  <si>
    <t>比較スコア1</t>
    <rPh sb="0" eb="2">
      <t>ヒカク</t>
    </rPh>
    <phoneticPr fontId="1"/>
  </si>
  <si>
    <t>比較スコア2</t>
    <rPh sb="0" eb="2">
      <t>ヒカク</t>
    </rPh>
    <phoneticPr fontId="1"/>
  </si>
  <si>
    <t>5分でできる情報セキュリティ自社診断
診断入力</t>
    <phoneticPr fontId="1"/>
  </si>
  <si>
    <t>本シートでは今回の自社診断結果に対して他の任意の診断結果との比較にご利用ください。比較する診断結果のスコアを比較スコア1や比較スコア2の列に手動で入力してください。</t>
    <rPh sb="9" eb="11">
      <t>ジシャ</t>
    </rPh>
    <rPh sb="11" eb="13">
      <t>シンダン</t>
    </rPh>
    <rPh sb="13" eb="15">
      <t>ケッカ</t>
    </rPh>
    <rPh sb="24" eb="26">
      <t>シンダン</t>
    </rPh>
    <rPh sb="26" eb="28">
      <t>ケッカ</t>
    </rPh>
    <rPh sb="45" eb="47">
      <t>シンダン</t>
    </rPh>
    <rPh sb="47" eb="49">
      <t>ケッカ</t>
    </rPh>
    <rPh sb="68" eb="69">
      <t>レツ</t>
    </rPh>
    <phoneticPr fontId="1"/>
  </si>
  <si>
    <t>今回の診断で診断スコアが低かった診断項目については、下記の&lt;関連資料1&gt;PDF版「5分でできる！情報セキュリティ自社診断」の解説編を参考に情報セキュリティ対策の改善や強化をしてください。合計スコアが100点満点の方は、下記の&lt;関連資料2&gt;「中小企業の情報セキュリティ対策ガイドライン」を参考に更に自社の情報セキュリティ対策の強化に取り組んでください。</t>
    <rPh sb="0" eb="2">
      <t>コンカイ</t>
    </rPh>
    <rPh sb="3" eb="5">
      <t>シンダン</t>
    </rPh>
    <rPh sb="16" eb="18">
      <t>シンダン</t>
    </rPh>
    <rPh sb="26" eb="28">
      <t>カキ</t>
    </rPh>
    <rPh sb="30" eb="32">
      <t>カンレン</t>
    </rPh>
    <rPh sb="32" eb="34">
      <t>シリョウ</t>
    </rPh>
    <rPh sb="62" eb="64">
      <t>カイセツ</t>
    </rPh>
    <rPh sb="64" eb="65">
      <t>ヘン</t>
    </rPh>
    <rPh sb="83" eb="85">
      <t>キョウカ</t>
    </rPh>
    <rPh sb="93" eb="95">
      <t>ゴウケイ</t>
    </rPh>
    <rPh sb="143" eb="145">
      <t>サンコウ</t>
    </rPh>
    <rPh sb="146" eb="147">
      <t>サラ</t>
    </rPh>
    <rPh sb="148" eb="150">
      <t>ジシャ</t>
    </rPh>
    <phoneticPr fontId="1"/>
  </si>
  <si>
    <t>r002</t>
    <phoneticPr fontId="1"/>
  </si>
  <si>
    <t>5.変更履歴</t>
    <rPh sb="2" eb="4">
      <t>ヘンコウ</t>
    </rPh>
    <rPh sb="4" eb="6">
      <t>リレキ</t>
    </rPh>
    <phoneticPr fontId="1"/>
  </si>
  <si>
    <t>r001</t>
    <phoneticPr fontId="1"/>
  </si>
  <si>
    <t>版数</t>
    <rPh sb="0" eb="2">
      <t>ハンスウ</t>
    </rPh>
    <phoneticPr fontId="1"/>
  </si>
  <si>
    <t>変更事項</t>
    <rPh sb="0" eb="2">
      <t>ヘンコウ</t>
    </rPh>
    <rPh sb="2" eb="4">
      <t>ジコウ</t>
    </rPh>
    <phoneticPr fontId="1"/>
  </si>
  <si>
    <t>日付</t>
    <rPh sb="0" eb="2">
      <t>ヒヅケ</t>
    </rPh>
    <phoneticPr fontId="1"/>
  </si>
  <si>
    <t>新規公開</t>
    <rPh sb="0" eb="2">
      <t>シンキ</t>
    </rPh>
    <rPh sb="2" eb="4">
      <t>コウカイ</t>
    </rPh>
    <phoneticPr fontId="1"/>
  </si>
  <si>
    <t>診断結果1(業種平均比較)シートで漁業の1-1 アップデートの平均スコアが表示されない問題を修正</t>
    <rPh sb="17" eb="19">
      <t>ギョギョウ</t>
    </rPh>
    <rPh sb="31" eb="33">
      <t>ヘイキン</t>
    </rPh>
    <rPh sb="37" eb="39">
      <t>ヒョウジ</t>
    </rPh>
    <rPh sb="43" eb="45">
      <t>モンダイ</t>
    </rPh>
    <rPh sb="46" eb="48">
      <t>シュウセイ</t>
    </rPh>
    <phoneticPr fontId="1"/>
  </si>
  <si>
    <t>パソコンやスマートフォンなど情報機器のOSやソフトウェアは常に最新の状態にしていますか？</t>
  </si>
  <si>
    <t>パスワードは破られにくい「長く」「複雑な」パスワードを設定していますか？</t>
  </si>
  <si>
    <t>データの共有設定を必要な人に限定していますか？</t>
  </si>
  <si>
    <t>新たな脅威や攻撃の手口を知り対策を社内共有する仕組みはできていますか？</t>
  </si>
  <si>
    <t>電子メールの添付ファイルや本文中のURLリンクを介したウイルス感染に気をつけていますか？</t>
  </si>
  <si>
    <t>電子メールやFAXの宛先の送信ミスを防ぐ取り組みを実施していますか？</t>
  </si>
  <si>
    <t>重要情報の受け渡しは、暗号化など安全な手段で行っていますか？</t>
  </si>
  <si>
    <t>無線LANを安全に使うために適切な暗号化方式を設定するなどの対策をしていますか？</t>
  </si>
  <si>
    <t>インターネットを介したウイルス感染やSNSへの書き込みなどのトラブルへの対策をしていますか？</t>
  </si>
  <si>
    <t>紛失や盗難を防止するため、重要情報が記載された書類や電子媒体は机上に放置せず、書庫などに安全に保管していますか？</t>
  </si>
  <si>
    <t>重要情報が記載された書類や電子媒体を持ち出す時は、盗難や紛失の対策をしていますか？</t>
  </si>
  <si>
    <t>重要情報が記載された書類や重要なデータが保存された媒体を破棄する時は、復元できないようにしていますか？</t>
  </si>
  <si>
    <t>離席時にパソコン画面の覗き見や勝手な操作ができないようにしていますか？</t>
  </si>
  <si>
    <t>関係者以外の事務所への立ち入りを制限していますか？</t>
  </si>
  <si>
    <t>退社時にノートパソコンや備品を施錠保管するなど盗難防止対策をしていますか？</t>
  </si>
  <si>
    <t>内部ネットワークを守るため、不正アクセス対策機能を設定していますか？</t>
  </si>
  <si>
    <t>ウェブサイトで公開すべきでない情報を公開していませんか？</t>
  </si>
  <si>
    <t>従業員に情報セキュリティに関する教育や注意喚起を行っていますか？</t>
  </si>
  <si>
    <t>個人所有の情報機器を業務で利用する場合のセキュリティ対策を明確にしていますか？</t>
  </si>
  <si>
    <t>重要情報の授受を伴う取引先との契約書には、秘密保持条項を規定していますか？</t>
  </si>
  <si>
    <t>クラウドサービスやウェブサイトの運用などで利用する外部サービスは、安全・信頼性を把握して選定していますか？</t>
  </si>
  <si>
    <t>セキュリティ事故が発生した場合に備え、緊急時の体制整備や対応手順を作成するなど準備をしていますか？</t>
  </si>
  <si>
    <t>情報セキュリティ対策（上記1～24など）をルール化し、従業員に明示していますか？</t>
  </si>
  <si>
    <r>
      <t>パソコンやスマートフォンなどにはウイルス対策ソフトを導入し、ウイルス定義ファイル</t>
    </r>
    <r>
      <rPr>
        <vertAlign val="superscript"/>
        <sz val="12"/>
        <color rgb="FF000000"/>
        <rFont val="Yu Gothic"/>
        <family val="3"/>
        <charset val="128"/>
        <scheme val="minor"/>
      </rPr>
      <t>※1</t>
    </r>
    <r>
      <rPr>
        <sz val="12"/>
        <color rgb="FF000000"/>
        <rFont val="Yu Gothic"/>
        <family val="3"/>
        <charset val="128"/>
        <scheme val="minor"/>
      </rPr>
      <t>は最新の状態にしていますか？</t>
    </r>
  </si>
  <si>
    <r>
      <t>故障や誤操作、ウイルス感染などによる重要情報</t>
    </r>
    <r>
      <rPr>
        <vertAlign val="superscript"/>
        <sz val="12"/>
        <color rgb="FF000000"/>
        <rFont val="Yu Gothic"/>
        <family val="3"/>
        <charset val="128"/>
        <scheme val="minor"/>
      </rPr>
      <t>※2</t>
    </r>
    <r>
      <rPr>
        <sz val="12"/>
        <color rgb="FF000000"/>
        <rFont val="Yu Gothic"/>
        <family val="3"/>
        <charset val="128"/>
        <scheme val="minor"/>
      </rPr>
      <t>の消失に備えて定期的にバックアップを取得していますか？</t>
    </r>
  </si>
  <si>
    <t>ネットワーク監視</t>
    <rPh sb="6" eb="8">
      <t>カンシ</t>
    </rPh>
    <phoneticPr fontId="1"/>
  </si>
  <si>
    <t>ウェブサイト管理</t>
    <rPh sb="6" eb="8">
      <t>カンリ</t>
    </rPh>
    <phoneticPr fontId="1"/>
  </si>
  <si>
    <t>r003</t>
    <phoneticPr fontId="1"/>
  </si>
  <si>
    <t>診断項目を更新（第4.0版）、業種平均比較機能を削除</t>
    <rPh sb="0" eb="2">
      <t>シンダン</t>
    </rPh>
    <rPh sb="2" eb="4">
      <t>コウモク</t>
    </rPh>
    <rPh sb="5" eb="7">
      <t>コウシン</t>
    </rPh>
    <rPh sb="15" eb="17">
      <t>ギョウシュ</t>
    </rPh>
    <rPh sb="17" eb="19">
      <t>ヘイキン</t>
    </rPh>
    <rPh sb="19" eb="21">
      <t>ヒカク</t>
    </rPh>
    <rPh sb="21" eb="23">
      <t>キノウ</t>
    </rPh>
    <rPh sb="24" eb="26">
      <t>サクジョ</t>
    </rPh>
    <phoneticPr fontId="1"/>
  </si>
  <si>
    <t>https://www.ipa.go.jp/security/guide/sme/ug65p90000019cbk-att/sme_guideline_v4.0_app_3.pdf</t>
    <phoneticPr fontId="1"/>
  </si>
  <si>
    <t>5分でできる情報セキュリティ自社診断
診断結果</t>
    <rPh sb="19" eb="21">
      <t>シンダン</t>
    </rPh>
    <rPh sb="21" eb="23">
      <t>ケッカ</t>
    </rPh>
    <phoneticPr fontId="1"/>
  </si>
  <si>
    <t>※1 コンピュータウイルスを検出するためのデータベースファイル。「パターンファイル」とも呼ばれます。</t>
    <phoneticPr fontId="1"/>
  </si>
  <si>
    <t>※2 重要情報とは、営業秘密など事業に必要で組織にとって価値のある情報や、顧客や従業員の個人情報など流出した場合に組織のイメージダウンや損害賠償責任を問われるなどの管理責任を伴う情報のことです。</t>
    <phoneticPr fontId="1"/>
  </si>
  <si>
    <t>5分でできる！情報セキュリティ自社診断</t>
    <rPh sb="1" eb="2">
      <t>フン</t>
    </rPh>
    <rPh sb="7" eb="9">
      <t>ジョウホウ</t>
    </rPh>
    <rPh sb="15" eb="17">
      <t>ジシャ</t>
    </rPh>
    <rPh sb="17" eb="19">
      <t>シンダン</t>
    </rPh>
    <phoneticPr fontId="1"/>
  </si>
  <si>
    <t>1.「5分でできる！情報セキュリティ自社診断」について</t>
    <phoneticPr fontId="1"/>
  </si>
  <si>
    <t>上記のSETP1の診断入力を終えると「診断結果」シートには診断結果として各診断項目のスコアと合計スコアが表示されます。
・「診断結果」シートでは今回の診断結果に対して任意の診断結果との比較ができます。
　（例：過去の診断結果との比較など）
　比較対象のスコアは手動で入力してください。
（※1）オンライン版「5分でできる！情報セキュリティ自社診断」の公開停止（2024年7月4日）に伴い、全業種や各業種の平均スコアとの比較機能は提供を終了しました。</t>
    <rPh sb="0" eb="2">
      <t>ジョウキ</t>
    </rPh>
    <rPh sb="9" eb="11">
      <t>シンダン</t>
    </rPh>
    <rPh sb="11" eb="13">
      <t>ニュウリョク</t>
    </rPh>
    <rPh sb="14" eb="15">
      <t>オ</t>
    </rPh>
    <rPh sb="29" eb="31">
      <t>シンダン</t>
    </rPh>
    <rPh sb="31" eb="33">
      <t>ケッカ</t>
    </rPh>
    <rPh sb="36" eb="37">
      <t>カク</t>
    </rPh>
    <rPh sb="37" eb="39">
      <t>シンダン</t>
    </rPh>
    <rPh sb="39" eb="41">
      <t>コウモク</t>
    </rPh>
    <rPh sb="46" eb="48">
      <t>ゴウケイ</t>
    </rPh>
    <rPh sb="52" eb="54">
      <t>ヒョウジ</t>
    </rPh>
    <rPh sb="104" eb="105">
      <t>レイ</t>
    </rPh>
    <rPh sb="106" eb="108">
      <t>カコ</t>
    </rPh>
    <rPh sb="109" eb="111">
      <t>シンダン</t>
    </rPh>
    <rPh sb="111" eb="113">
      <t>ケッカ</t>
    </rPh>
    <rPh sb="115" eb="117">
      <t>ヒカク</t>
    </rPh>
    <rPh sb="122" eb="124">
      <t>ヒカク</t>
    </rPh>
    <rPh sb="124" eb="126">
      <t>タイショウ</t>
    </rPh>
    <rPh sb="211" eb="213">
      <t>ヒカク</t>
    </rPh>
    <rPh sb="213" eb="215">
      <t>キノウ</t>
    </rPh>
    <rPh sb="216" eb="218">
      <t>テイキョウ</t>
    </rPh>
    <rPh sb="219" eb="221">
      <t>シュウリョウ</t>
    </rPh>
    <phoneticPr fontId="1"/>
  </si>
  <si>
    <t>A1　基本的に"5分でできる！情報セキュリティ自社診断"の診断項目や診断結果をどのようにお使いになっても問題はございませんが、IPAの"5分でできる情報セキュリティ自社診断"を利用した旨の明示をお願いします。利用にあたり申請などは不要です。
なお診断結果に基づいてセキュリティコンサルティングを実施することについては問題ありませんが、もし有償でコンサルティングを実施する場合はオリジナルの診断結果や解説編の内容のみをそのままの形で有償で提供することはご遠慮ください。
また独自に設問を追加する場合は独自に追加した部分がどこの部分であるかが利用者に分かるような形でその旨の明記をお願いします。</t>
    <rPh sb="104" eb="106">
      <t>リヨウ</t>
    </rPh>
    <rPh sb="110" eb="112">
      <t>シンセイ</t>
    </rPh>
    <rPh sb="115" eb="117">
      <t>フヨウ</t>
    </rPh>
    <rPh sb="200" eb="202">
      <t>カイセツ</t>
    </rPh>
    <rPh sb="202" eb="203">
      <t>ヘン</t>
    </rPh>
    <rPh sb="204" eb="206">
      <t>ナイヨウ</t>
    </rPh>
    <rPh sb="238" eb="240">
      <t>ドクジ</t>
    </rPh>
    <rPh sb="241" eb="243">
      <t>セツモン</t>
    </rPh>
    <rPh sb="251" eb="253">
      <t>ドクジ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</si>
</sst>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点&quot;"/>
    <numFmt numFmtId="177" formatCode="0&quot;点&quot;"/>
    <numFmt numFmtId="178" formatCode="yyyy&quot;年&quot;m&quot;月&quot;d&quot;日&quot;;@"/>
  </numFmts>
  <fonts count="31">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u/>
      <sz val="11"/>
      <color theme="10"/>
      <name val="Yu Gothic"/>
      <family val="2"/>
      <scheme val="minor"/>
    </font>
    <font>
      <sz val="12"/>
      <color theme="1"/>
      <name val="Yu Gothic"/>
      <family val="3"/>
      <charset val="128"/>
      <scheme val="minor"/>
    </font>
    <font>
      <b/>
      <sz val="11"/>
      <color theme="1"/>
      <name val="Yu Gothic"/>
      <family val="3"/>
      <charset val="128"/>
      <scheme val="minor"/>
    </font>
    <font>
      <b/>
      <sz val="11"/>
      <color theme="0"/>
      <name val="Yu Gothic"/>
      <family val="3"/>
      <charset val="128"/>
      <scheme val="minor"/>
    </font>
    <font>
      <b/>
      <sz val="11"/>
      <color theme="0"/>
      <name val="メイリオ"/>
      <family val="3"/>
      <charset val="128"/>
    </font>
    <font>
      <sz val="11"/>
      <color theme="1"/>
      <name val="メイリオ"/>
      <family val="3"/>
      <charset val="128"/>
    </font>
    <font>
      <sz val="16"/>
      <color rgb="FFFF0000"/>
      <name val="メイリオ"/>
      <family val="3"/>
      <charset val="128"/>
    </font>
    <font>
      <sz val="11"/>
      <color theme="0"/>
      <name val="メイリオ"/>
      <family val="3"/>
      <charset val="128"/>
    </font>
    <font>
      <sz val="16"/>
      <color rgb="FF97B55D"/>
      <name val="メイリオ"/>
      <family val="3"/>
      <charset val="128"/>
    </font>
    <font>
      <sz val="16"/>
      <color rgb="FFE1AD45"/>
      <name val="メイリオ"/>
      <family val="3"/>
      <charset val="128"/>
    </font>
    <font>
      <sz val="16"/>
      <color rgb="FFDA7A41"/>
      <name val="メイリオ"/>
      <family val="3"/>
      <charset val="128"/>
    </font>
    <font>
      <b/>
      <sz val="16"/>
      <color theme="1"/>
      <name val="メイリオ"/>
      <family val="3"/>
      <charset val="128"/>
    </font>
    <font>
      <b/>
      <sz val="20"/>
      <color theme="0"/>
      <name val="Yu Gothic"/>
      <family val="3"/>
      <charset val="128"/>
      <scheme val="minor"/>
    </font>
    <font>
      <b/>
      <sz val="20"/>
      <color theme="1"/>
      <name val="Yu Gothic"/>
      <family val="3"/>
      <charset val="128"/>
      <scheme val="minor"/>
    </font>
    <font>
      <b/>
      <sz val="14"/>
      <name val="Yu Gothic"/>
      <family val="3"/>
      <charset val="128"/>
      <scheme val="minor"/>
    </font>
    <font>
      <b/>
      <sz val="11"/>
      <name val="Yu Gothic"/>
      <family val="3"/>
      <charset val="128"/>
      <scheme val="minor"/>
    </font>
    <font>
      <b/>
      <sz val="8"/>
      <color theme="0"/>
      <name val="Yu Gothic"/>
      <family val="3"/>
      <charset val="128"/>
      <scheme val="minor"/>
    </font>
    <font>
      <b/>
      <sz val="16"/>
      <color theme="1"/>
      <name val="Yu Gothic"/>
      <family val="3"/>
      <charset val="128"/>
      <scheme val="minor"/>
    </font>
    <font>
      <b/>
      <sz val="13"/>
      <color theme="1"/>
      <name val="Yu Gothic"/>
      <family val="3"/>
      <charset val="128"/>
      <scheme val="minor"/>
    </font>
    <font>
      <u/>
      <sz val="10"/>
      <color theme="10"/>
      <name val="Yu Gothic"/>
      <family val="2"/>
      <scheme val="minor"/>
    </font>
    <font>
      <u/>
      <sz val="11"/>
      <color theme="0"/>
      <name val="メイリオ"/>
      <family val="3"/>
      <charset val="128"/>
    </font>
    <font>
      <b/>
      <sz val="24"/>
      <color theme="0"/>
      <name val="Yu Gothic"/>
      <family val="3"/>
      <charset val="128"/>
      <scheme val="minor"/>
    </font>
    <font>
      <sz val="11"/>
      <color theme="1"/>
      <name val="Yu Gothic"/>
      <family val="3"/>
      <charset val="128"/>
      <scheme val="minor"/>
    </font>
    <font>
      <sz val="11"/>
      <name val="Yu Gothic"/>
      <family val="3"/>
      <charset val="128"/>
      <scheme val="minor"/>
    </font>
    <font>
      <b/>
      <sz val="18"/>
      <color theme="0"/>
      <name val="Yu Gothic"/>
      <family val="3"/>
      <charset val="128"/>
      <scheme val="minor"/>
    </font>
    <font>
      <sz val="12"/>
      <color rgb="FF000000"/>
      <name val="Yu Gothic"/>
      <family val="3"/>
      <charset val="128"/>
      <scheme val="minor"/>
    </font>
    <font>
      <vertAlign val="superscript"/>
      <sz val="12"/>
      <color rgb="FF000000"/>
      <name val="Yu Gothic"/>
      <family val="3"/>
      <charset val="128"/>
      <scheme val="minor"/>
    </font>
  </fonts>
  <fills count="18">
    <fill>
      <patternFill patternType="none"/>
    </fill>
    <fill>
      <patternFill patternType="gray125"/>
    </fill>
    <fill>
      <patternFill patternType="solid">
        <fgColor theme="8"/>
        <bgColor indexed="64"/>
      </patternFill>
    </fill>
    <fill>
      <patternFill patternType="solid">
        <fgColor rgb="FFD03936"/>
        <bgColor indexed="64"/>
      </patternFill>
    </fill>
    <fill>
      <patternFill patternType="solid">
        <fgColor rgb="FFDA7A41"/>
        <bgColor indexed="64"/>
      </patternFill>
    </fill>
    <fill>
      <patternFill patternType="solid">
        <fgColor rgb="FFE1AD45"/>
        <bgColor indexed="64"/>
      </patternFill>
    </fill>
    <fill>
      <patternFill patternType="solid">
        <fgColor rgb="FF97B55D"/>
        <bgColor indexed="64"/>
      </patternFill>
    </fill>
    <fill>
      <patternFill patternType="solid">
        <fgColor rgb="FFECECEC"/>
        <bgColor indexed="64"/>
      </patternFill>
    </fill>
    <fill>
      <patternFill patternType="solid">
        <fgColor rgb="FF7D7D80"/>
        <bgColor indexed="64"/>
      </patternFill>
    </fill>
    <fill>
      <patternFill patternType="solid">
        <fgColor rgb="FFF08200"/>
        <bgColor indexed="64"/>
      </patternFill>
    </fill>
    <fill>
      <patternFill patternType="solid">
        <fgColor rgb="FFC39744"/>
        <bgColor indexed="64"/>
      </patternFill>
    </fill>
    <fill>
      <patternFill patternType="solid">
        <fgColor rgb="FF925CA3"/>
        <bgColor indexed="64"/>
      </patternFill>
    </fill>
    <fill>
      <patternFill patternType="solid">
        <fgColor rgb="FFFCE0D0"/>
        <bgColor indexed="64"/>
      </patternFill>
    </fill>
    <fill>
      <patternFill patternType="solid">
        <fgColor theme="0"/>
        <bgColor indexed="64"/>
      </patternFill>
    </fill>
    <fill>
      <patternFill patternType="solid">
        <fgColor rgb="FFD12233"/>
        <bgColor indexed="64"/>
      </patternFill>
    </fill>
    <fill>
      <patternFill patternType="solid">
        <fgColor theme="0" tint="-4.9989318521683403E-2"/>
        <bgColor indexed="64"/>
      </patternFill>
    </fill>
    <fill>
      <patternFill patternType="solid">
        <fgColor theme="9"/>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theme="0" tint="-0.249977111117893"/>
      </right>
      <top/>
      <bottom/>
      <diagonal/>
    </border>
    <border>
      <left style="thin">
        <color theme="0" tint="-0.249977111117893"/>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theme="0" tint="-0.249977111117893"/>
      </left>
      <right style="thin">
        <color theme="0" tint="-0.249977111117893"/>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indexed="64"/>
      </left>
      <right style="thin">
        <color indexed="64"/>
      </right>
      <top/>
      <bottom style="thin">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55">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0" fillId="0" borderId="0" xfId="0" applyNumberFormat="1"/>
    <xf numFmtId="0" fontId="0" fillId="0" borderId="0" xfId="0" applyAlignment="1">
      <alignment vertical="center" wrapText="1"/>
    </xf>
    <xf numFmtId="0" fontId="0" fillId="0" borderId="0" xfId="0" applyAlignment="1">
      <alignment wrapText="1"/>
    </xf>
    <xf numFmtId="0" fontId="3" fillId="0" borderId="0" xfId="0" applyFont="1" applyAlignment="1">
      <alignment vertical="top" wrapText="1"/>
    </xf>
    <xf numFmtId="0" fontId="0" fillId="0" borderId="1" xfId="0" applyBorder="1" applyAlignment="1">
      <alignment horizontal="center"/>
    </xf>
    <xf numFmtId="0" fontId="0" fillId="0" borderId="1" xfId="0" applyBorder="1"/>
    <xf numFmtId="0" fontId="0" fillId="0" borderId="1" xfId="0" applyBorder="1" applyAlignment="1">
      <alignment vertical="top"/>
    </xf>
    <xf numFmtId="0" fontId="5" fillId="0" borderId="1" xfId="0" applyFont="1" applyBorder="1" applyAlignment="1">
      <alignment vertical="top"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NumberFormat="1" applyAlignment="1">
      <alignment vertical="top"/>
    </xf>
    <xf numFmtId="0" fontId="0" fillId="0" borderId="1" xfId="0" applyBorder="1" applyAlignment="1">
      <alignment vertical="center" wrapText="1"/>
    </xf>
    <xf numFmtId="0" fontId="21" fillId="0" borderId="0" xfId="0" applyFont="1"/>
    <xf numFmtId="0" fontId="10" fillId="0" borderId="0" xfId="0" applyFont="1" applyBorder="1" applyAlignment="1">
      <alignment horizontal="center" vertical="center" wrapText="1"/>
    </xf>
    <xf numFmtId="49" fontId="0" fillId="0" borderId="8" xfId="0" applyNumberFormat="1" applyBorder="1"/>
    <xf numFmtId="0" fontId="0" fillId="0" borderId="8" xfId="0" applyBorder="1"/>
    <xf numFmtId="0" fontId="15" fillId="0" borderId="0" xfId="0" applyFont="1" applyBorder="1" applyAlignment="1">
      <alignment horizontal="center" vertical="center" wrapText="1"/>
    </xf>
    <xf numFmtId="0" fontId="0" fillId="13" borderId="0" xfId="0" applyFill="1" applyAlignment="1">
      <alignment horizontal="left" vertical="top" wrapText="1"/>
    </xf>
    <xf numFmtId="0" fontId="0" fillId="13" borderId="0" xfId="0" applyFill="1" applyAlignment="1">
      <alignment horizontal="right" vertical="top" wrapText="1"/>
    </xf>
    <xf numFmtId="0" fontId="0" fillId="13" borderId="0" xfId="0" applyFill="1" applyAlignment="1">
      <alignment horizontal="left" vertical="top" wrapText="1"/>
    </xf>
    <xf numFmtId="0" fontId="6" fillId="13" borderId="0" xfId="0" applyFont="1" applyFill="1" applyAlignment="1">
      <alignment horizontal="left" vertical="top" wrapText="1"/>
    </xf>
    <xf numFmtId="0" fontId="4" fillId="0" borderId="0" xfId="1"/>
    <xf numFmtId="0" fontId="0" fillId="0" borderId="0" xfId="0" applyAlignment="1">
      <alignment horizontal="left" vertical="center"/>
    </xf>
    <xf numFmtId="0" fontId="17" fillId="13" borderId="0" xfId="0" applyFont="1" applyFill="1" applyAlignment="1">
      <alignment horizontal="center" vertical="center" wrapText="1"/>
    </xf>
    <xf numFmtId="0" fontId="15" fillId="13" borderId="0" xfId="0" applyFont="1" applyFill="1" applyBorder="1" applyAlignment="1">
      <alignment horizontal="center" vertical="center" wrapText="1"/>
    </xf>
    <xf numFmtId="0" fontId="10" fillId="13" borderId="0" xfId="0" applyFont="1" applyFill="1" applyBorder="1" applyAlignment="1">
      <alignment horizontal="center" vertical="center" wrapText="1"/>
    </xf>
    <xf numFmtId="0" fontId="23" fillId="13" borderId="0" xfId="1" applyFont="1" applyFill="1" applyBorder="1" applyAlignment="1">
      <alignment horizontal="left" vertical="center" wrapText="1"/>
    </xf>
    <xf numFmtId="0" fontId="23" fillId="13" borderId="0" xfId="1" applyFont="1" applyFill="1" applyAlignment="1">
      <alignment horizontal="left" vertical="center" wrapText="1"/>
    </xf>
    <xf numFmtId="0" fontId="0" fillId="13" borderId="0" xfId="0" applyFill="1" applyAlignment="1">
      <alignment horizontal="left" vertical="center" wrapText="1"/>
    </xf>
    <xf numFmtId="0" fontId="11" fillId="13" borderId="3" xfId="0" applyFont="1" applyFill="1" applyBorder="1" applyAlignment="1">
      <alignment horizontal="left" vertical="center" wrapText="1"/>
    </xf>
    <xf numFmtId="0" fontId="11" fillId="13" borderId="0" xfId="0" applyFont="1" applyFill="1" applyBorder="1" applyAlignment="1">
      <alignment horizontal="left" vertical="center" wrapText="1"/>
    </xf>
    <xf numFmtId="0" fontId="11" fillId="13" borderId="2" xfId="0" applyFont="1" applyFill="1" applyBorder="1" applyAlignment="1">
      <alignment horizontal="left" vertical="center" wrapText="1"/>
    </xf>
    <xf numFmtId="0" fontId="15" fillId="13" borderId="0" xfId="0" applyFont="1" applyFill="1" applyBorder="1" applyAlignment="1">
      <alignment horizontal="center" vertical="center"/>
    </xf>
    <xf numFmtId="0" fontId="8" fillId="13" borderId="9" xfId="0" applyFont="1" applyFill="1" applyBorder="1" applyAlignment="1">
      <alignment horizontal="center" vertical="center"/>
    </xf>
    <xf numFmtId="0" fontId="9" fillId="13" borderId="3"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14" fillId="13" borderId="3" xfId="0" applyFont="1" applyFill="1" applyBorder="1" applyAlignment="1">
      <alignment horizontal="center" vertical="center" wrapText="1"/>
    </xf>
    <xf numFmtId="0" fontId="0" fillId="13" borderId="0" xfId="0" applyFill="1" applyAlignment="1">
      <alignment vertical="center"/>
    </xf>
    <xf numFmtId="0" fontId="8" fillId="13" borderId="9" xfId="0" applyFont="1" applyFill="1" applyBorder="1" applyAlignment="1">
      <alignment horizontal="left" vertical="center" wrapText="1"/>
    </xf>
    <xf numFmtId="0" fontId="9" fillId="13" borderId="3" xfId="0" applyFont="1" applyFill="1" applyBorder="1" applyAlignment="1">
      <alignment vertical="center" wrapText="1"/>
    </xf>
    <xf numFmtId="0" fontId="9" fillId="13" borderId="0" xfId="0" applyFont="1" applyFill="1" applyBorder="1" applyAlignment="1">
      <alignment vertical="center" wrapText="1"/>
    </xf>
    <xf numFmtId="0" fontId="8" fillId="13" borderId="0" xfId="0" applyFont="1" applyFill="1" applyBorder="1" applyAlignment="1">
      <alignment horizontal="left" vertical="center"/>
    </xf>
    <xf numFmtId="0" fontId="13" fillId="13" borderId="0" xfId="0" applyFont="1" applyFill="1" applyBorder="1" applyAlignment="1">
      <alignment horizontal="center" vertical="center" wrapText="1"/>
    </xf>
    <xf numFmtId="0" fontId="2" fillId="13" borderId="0" xfId="0" applyFont="1" applyFill="1" applyBorder="1" applyAlignment="1">
      <alignment horizontal="left" vertical="center" wrapText="1"/>
    </xf>
    <xf numFmtId="0" fontId="0" fillId="13" borderId="0" xfId="0" applyFill="1"/>
    <xf numFmtId="0" fontId="8" fillId="3" borderId="10" xfId="0" applyFont="1" applyFill="1" applyBorder="1" applyAlignment="1">
      <alignment horizontal="left" vertical="center" wrapText="1"/>
    </xf>
    <xf numFmtId="0" fontId="0" fillId="0" borderId="0" xfId="0" applyAlignment="1">
      <alignment horizontal="left" vertical="top" wrapText="1"/>
    </xf>
    <xf numFmtId="0" fontId="0" fillId="12" borderId="1" xfId="0" applyFill="1" applyBorder="1" applyAlignment="1">
      <alignment vertical="top"/>
    </xf>
    <xf numFmtId="0" fontId="0" fillId="12" borderId="1" xfId="0" applyFill="1" applyBorder="1" applyAlignment="1">
      <alignment vertical="top" wrapText="1"/>
    </xf>
    <xf numFmtId="0" fontId="0" fillId="12" borderId="8" xfId="0" applyFill="1" applyBorder="1" applyAlignment="1">
      <alignment vertical="top"/>
    </xf>
    <xf numFmtId="0" fontId="6" fillId="0" borderId="1" xfId="0" applyFont="1" applyBorder="1" applyAlignment="1">
      <alignment vertical="center" wrapText="1"/>
    </xf>
    <xf numFmtId="177"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0" fontId="20" fillId="9" borderId="8"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0" fillId="0" borderId="1" xfId="0" applyNumberFormat="1" applyBorder="1" applyAlignment="1">
      <alignment horizontal="center"/>
    </xf>
    <xf numFmtId="49" fontId="0" fillId="0" borderId="1" xfId="0" applyNumberFormat="1" applyBorder="1"/>
    <xf numFmtId="0" fontId="18" fillId="12" borderId="1" xfId="0" applyFont="1" applyFill="1" applyBorder="1" applyAlignment="1">
      <alignment horizontal="center" vertical="center" wrapText="1"/>
    </xf>
    <xf numFmtId="0" fontId="18" fillId="12" borderId="1" xfId="0" applyFont="1" applyFill="1" applyBorder="1" applyAlignment="1">
      <alignment vertical="center" wrapText="1"/>
    </xf>
    <xf numFmtId="0" fontId="5" fillId="0" borderId="6" xfId="0" applyFont="1" applyBorder="1" applyAlignment="1">
      <alignment vertical="top" wrapText="1"/>
    </xf>
    <xf numFmtId="0" fontId="7" fillId="9" borderId="8" xfId="0" applyFont="1" applyFill="1" applyBorder="1" applyAlignment="1">
      <alignment horizontal="center" vertical="center" wrapText="1"/>
    </xf>
    <xf numFmtId="0" fontId="5" fillId="0" borderId="1" xfId="0" applyFont="1" applyBorder="1" applyAlignment="1">
      <alignment horizontal="center" vertical="top" wrapText="1"/>
    </xf>
    <xf numFmtId="0" fontId="0" fillId="0" borderId="1" xfId="0" applyBorder="1" applyAlignment="1">
      <alignment horizontal="center" vertical="center" shrinkToFit="1"/>
    </xf>
    <xf numFmtId="0" fontId="0" fillId="0" borderId="6" xfId="0" applyBorder="1" applyAlignment="1">
      <alignment horizontal="left" vertical="center"/>
    </xf>
    <xf numFmtId="177"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0" fillId="0" borderId="1" xfId="0" applyBorder="1" applyAlignment="1">
      <alignment horizontal="left" vertical="top" wrapText="1"/>
    </xf>
    <xf numFmtId="0" fontId="0" fillId="15" borderId="1" xfId="0" applyFill="1" applyBorder="1" applyAlignment="1">
      <alignment horizontal="left" vertical="top" wrapText="1"/>
    </xf>
    <xf numFmtId="0" fontId="0" fillId="15" borderId="1" xfId="0" applyFill="1" applyBorder="1" applyAlignment="1">
      <alignment vertical="top" wrapText="1"/>
    </xf>
    <xf numFmtId="49" fontId="0" fillId="0" borderId="23" xfId="0" applyNumberFormat="1" applyFill="1" applyBorder="1"/>
    <xf numFmtId="0" fontId="0" fillId="0" borderId="4" xfId="0" applyNumberFormat="1" applyBorder="1"/>
    <xf numFmtId="0" fontId="29" fillId="0" borderId="1" xfId="0" applyFont="1" applyBorder="1" applyAlignment="1">
      <alignment horizontal="left" vertical="center" wrapText="1" readingOrder="1"/>
    </xf>
    <xf numFmtId="0" fontId="7" fillId="16" borderId="8" xfId="0" applyFont="1" applyFill="1" applyBorder="1" applyAlignment="1">
      <alignment horizontal="center" vertical="center" wrapText="1"/>
    </xf>
    <xf numFmtId="0" fontId="7" fillId="17" borderId="8" xfId="0" applyFont="1" applyFill="1" applyBorder="1" applyAlignment="1">
      <alignment horizontal="center" vertical="center" wrapText="1"/>
    </xf>
    <xf numFmtId="178" fontId="0" fillId="0" borderId="1" xfId="0" applyNumberFormat="1" applyBorder="1" applyAlignment="1">
      <alignment horizontal="left" vertical="top" wrapText="1"/>
    </xf>
    <xf numFmtId="178" fontId="0" fillId="0" borderId="1" xfId="0" applyNumberFormat="1" applyFill="1" applyBorder="1" applyAlignment="1">
      <alignment horizontal="left" vertical="top" wrapText="1"/>
    </xf>
    <xf numFmtId="0" fontId="0" fillId="0" borderId="1" xfId="0" applyFill="1" applyBorder="1" applyAlignment="1">
      <alignment vertical="top" wrapText="1"/>
    </xf>
    <xf numFmtId="0" fontId="0" fillId="0" borderId="0" xfId="0" applyAlignment="1">
      <alignment horizontal="center" vertical="top" wrapText="1"/>
    </xf>
    <xf numFmtId="0" fontId="4" fillId="13" borderId="0" xfId="1" applyFill="1" applyAlignment="1">
      <alignment horizontal="left" vertical="center" wrapText="1"/>
    </xf>
    <xf numFmtId="0" fontId="26" fillId="13" borderId="0" xfId="0" applyFont="1" applyFill="1" applyAlignment="1">
      <alignment horizontal="left" vertical="center" wrapText="1"/>
    </xf>
    <xf numFmtId="0" fontId="0" fillId="13" borderId="0" xfId="0" applyFill="1" applyAlignment="1">
      <alignment horizontal="left" vertical="top" wrapText="1"/>
    </xf>
    <xf numFmtId="0" fontId="25" fillId="14" borderId="0" xfId="0" applyFont="1" applyFill="1" applyAlignment="1">
      <alignment horizontal="center" vertical="center" wrapText="1"/>
    </xf>
    <xf numFmtId="0" fontId="6" fillId="13" borderId="0" xfId="0" applyFont="1" applyFill="1" applyAlignment="1">
      <alignment horizontal="left" vertical="top" wrapText="1"/>
    </xf>
    <xf numFmtId="0" fontId="6" fillId="13" borderId="1"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 xfId="0" applyBorder="1" applyAlignment="1">
      <alignment horizontal="left" vertical="top" wrapText="1"/>
    </xf>
    <xf numFmtId="0" fontId="0" fillId="15" borderId="1" xfId="0" applyFill="1" applyBorder="1" applyAlignment="1">
      <alignment horizontal="left" vertical="top" wrapText="1"/>
    </xf>
    <xf numFmtId="0" fontId="0" fillId="13" borderId="4" xfId="0" applyFill="1" applyBorder="1" applyAlignment="1">
      <alignment horizontal="left" vertical="top" wrapText="1"/>
    </xf>
    <xf numFmtId="0" fontId="0" fillId="13" borderId="5" xfId="0" applyFill="1" applyBorder="1" applyAlignment="1">
      <alignment horizontal="left" vertical="top" wrapText="1"/>
    </xf>
    <xf numFmtId="0" fontId="0" fillId="13" borderId="6" xfId="0" applyFill="1" applyBorder="1" applyAlignment="1">
      <alignment horizontal="left" vertical="top" wrapText="1"/>
    </xf>
    <xf numFmtId="0" fontId="0" fillId="13" borderId="0" xfId="0" applyFill="1" applyAlignment="1">
      <alignment horizontal="center" vertical="top" wrapText="1"/>
    </xf>
    <xf numFmtId="0" fontId="0" fillId="13" borderId="1" xfId="0" applyFill="1" applyBorder="1" applyAlignment="1">
      <alignment horizontal="left" vertical="top" wrapText="1"/>
    </xf>
    <xf numFmtId="0" fontId="20" fillId="17" borderId="0" xfId="0" applyFont="1" applyFill="1" applyBorder="1" applyAlignment="1">
      <alignment horizontal="center" vertical="top" textRotation="255" wrapText="1"/>
    </xf>
    <xf numFmtId="0" fontId="20" fillId="17" borderId="21" xfId="0" applyFont="1" applyFill="1" applyBorder="1" applyAlignment="1">
      <alignment horizontal="center" vertical="top" textRotation="255" wrapText="1"/>
    </xf>
    <xf numFmtId="0" fontId="0" fillId="0" borderId="0" xfId="0" applyAlignment="1">
      <alignment horizontal="left" vertical="center" wrapText="1"/>
    </xf>
    <xf numFmtId="0" fontId="18" fillId="12" borderId="8"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2" fillId="0" borderId="0" xfId="0" applyFont="1" applyBorder="1" applyAlignment="1">
      <alignment horizontal="left" vertical="top" wrapText="1"/>
    </xf>
    <xf numFmtId="0" fontId="22" fillId="0" borderId="7" xfId="0" applyFont="1" applyBorder="1" applyAlignment="1">
      <alignment horizontal="left" vertical="top" wrapText="1"/>
    </xf>
    <xf numFmtId="0" fontId="7" fillId="9" borderId="0" xfId="0" applyFont="1" applyFill="1" applyBorder="1" applyAlignment="1">
      <alignment horizontal="center" vertical="top" textRotation="255" wrapText="1"/>
    </xf>
    <xf numFmtId="0" fontId="7" fillId="9" borderId="21" xfId="0" applyFont="1" applyFill="1" applyBorder="1" applyAlignment="1">
      <alignment horizontal="center" vertical="top" textRotation="255" wrapText="1"/>
    </xf>
    <xf numFmtId="0" fontId="7" fillId="16" borderId="23" xfId="0" applyFont="1" applyFill="1" applyBorder="1" applyAlignment="1">
      <alignment horizontal="center" vertical="top" textRotation="255" wrapText="1"/>
    </xf>
    <xf numFmtId="0" fontId="7" fillId="16" borderId="12" xfId="0" applyFont="1" applyFill="1" applyBorder="1" applyAlignment="1">
      <alignment horizontal="center" vertical="top" textRotation="255" wrapText="1"/>
    </xf>
    <xf numFmtId="0" fontId="28" fillId="14" borderId="0" xfId="0" applyFont="1" applyFill="1" applyAlignment="1">
      <alignment horizontal="center" vertical="center" wrapText="1"/>
    </xf>
    <xf numFmtId="0" fontId="28" fillId="14" borderId="0" xfId="0" applyFont="1" applyFill="1" applyAlignment="1">
      <alignment horizontal="center" vertical="center"/>
    </xf>
    <xf numFmtId="0" fontId="0" fillId="0" borderId="0" xfId="0" applyAlignment="1">
      <alignment horizontal="left" vertical="top" wrapText="1"/>
    </xf>
    <xf numFmtId="0" fontId="20" fillId="9" borderId="12" xfId="0" applyFont="1" applyFill="1" applyBorder="1" applyAlignment="1">
      <alignment horizontal="center" vertical="top" textRotation="255" wrapText="1"/>
    </xf>
    <xf numFmtId="0" fontId="20" fillId="9" borderId="1" xfId="0" applyFont="1" applyFill="1" applyBorder="1" applyAlignment="1">
      <alignment horizontal="center" vertical="top" textRotation="255" wrapText="1"/>
    </xf>
    <xf numFmtId="0" fontId="21" fillId="12" borderId="17" xfId="0" applyFont="1" applyFill="1" applyBorder="1" applyAlignment="1">
      <alignment horizontal="center" vertical="center"/>
    </xf>
    <xf numFmtId="0" fontId="21" fillId="12" borderId="18" xfId="0" applyFont="1" applyFill="1" applyBorder="1" applyAlignment="1">
      <alignment horizontal="center" vertical="center"/>
    </xf>
    <xf numFmtId="0" fontId="21" fillId="12" borderId="19" xfId="0" applyFont="1" applyFill="1" applyBorder="1" applyAlignment="1">
      <alignment horizontal="center" vertical="center"/>
    </xf>
    <xf numFmtId="0" fontId="21" fillId="12" borderId="20" xfId="0" applyFont="1" applyFill="1" applyBorder="1" applyAlignment="1">
      <alignment horizontal="center" vertical="center"/>
    </xf>
    <xf numFmtId="0" fontId="21" fillId="12" borderId="21" xfId="0" applyFont="1" applyFill="1" applyBorder="1" applyAlignment="1">
      <alignment horizontal="center" vertical="center"/>
    </xf>
    <xf numFmtId="0" fontId="21" fillId="12" borderId="22" xfId="0" applyFont="1" applyFill="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0" fillId="10" borderId="12" xfId="0" applyFont="1" applyFill="1" applyBorder="1" applyAlignment="1">
      <alignment horizontal="center" vertical="top" textRotation="255" wrapText="1"/>
    </xf>
    <xf numFmtId="0" fontId="20" fillId="10" borderId="1" xfId="0" applyFont="1" applyFill="1" applyBorder="1" applyAlignment="1">
      <alignment horizontal="center" vertical="top" textRotation="255" wrapText="1"/>
    </xf>
    <xf numFmtId="0" fontId="20" fillId="11" borderId="12" xfId="0" applyFont="1" applyFill="1" applyBorder="1" applyAlignment="1">
      <alignment horizontal="center" vertical="top" textRotation="255" wrapText="1"/>
    </xf>
    <xf numFmtId="0" fontId="20" fillId="11" borderId="1" xfId="0" applyFont="1" applyFill="1" applyBorder="1" applyAlignment="1">
      <alignment horizontal="center" vertical="top" textRotation="255" wrapText="1"/>
    </xf>
    <xf numFmtId="0" fontId="11" fillId="8" borderId="10" xfId="0" applyFont="1" applyFill="1" applyBorder="1" applyAlignment="1">
      <alignment horizontal="left" vertical="center" wrapText="1"/>
    </xf>
    <xf numFmtId="0" fontId="9" fillId="7" borderId="13" xfId="0" applyFont="1" applyFill="1" applyBorder="1" applyAlignment="1">
      <alignment horizontal="left" vertical="center" wrapText="1"/>
    </xf>
    <xf numFmtId="0" fontId="9" fillId="7" borderId="0" xfId="0" applyFont="1" applyFill="1" applyBorder="1" applyAlignment="1">
      <alignment horizontal="left" vertical="center" wrapText="1"/>
    </xf>
    <xf numFmtId="0" fontId="15" fillId="0" borderId="11" xfId="0" applyFont="1" applyBorder="1" applyAlignment="1">
      <alignment horizontal="center" vertical="center"/>
    </xf>
    <xf numFmtId="0" fontId="8" fillId="4" borderId="10" xfId="0" applyFont="1" applyFill="1" applyBorder="1" applyAlignment="1">
      <alignment horizontal="left" vertical="center"/>
    </xf>
    <xf numFmtId="0" fontId="14" fillId="0" borderId="0" xfId="0" applyFont="1" applyBorder="1" applyAlignment="1">
      <alignment horizontal="center" vertical="center" wrapText="1"/>
    </xf>
    <xf numFmtId="0" fontId="23" fillId="0" borderId="14" xfId="1" applyFont="1" applyFill="1" applyBorder="1" applyAlignment="1">
      <alignment horizontal="left" vertical="center" wrapText="1"/>
    </xf>
    <xf numFmtId="0" fontId="23" fillId="0" borderId="15" xfId="1" applyFont="1" applyFill="1" applyBorder="1" applyAlignment="1">
      <alignment horizontal="left" vertical="center" wrapText="1"/>
    </xf>
    <xf numFmtId="0" fontId="23" fillId="0" borderId="16" xfId="1"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xf>
    <xf numFmtId="0" fontId="27" fillId="0" borderId="6" xfId="0" applyFont="1" applyFill="1" applyBorder="1" applyAlignment="1">
      <alignment horizontal="left" vertical="center"/>
    </xf>
    <xf numFmtId="0" fontId="15" fillId="0" borderId="0" xfId="0" applyFont="1" applyBorder="1" applyAlignment="1">
      <alignment horizontal="center" vertical="center"/>
    </xf>
    <xf numFmtId="0" fontId="8" fillId="6" borderId="10" xfId="0" applyFont="1" applyFill="1" applyBorder="1" applyAlignment="1">
      <alignment horizontal="left" vertical="center"/>
    </xf>
    <xf numFmtId="0" fontId="12" fillId="0" borderId="0" xfId="0" applyFont="1" applyBorder="1" applyAlignment="1">
      <alignment horizontal="center" vertical="center" wrapText="1"/>
    </xf>
    <xf numFmtId="0" fontId="8" fillId="5" borderId="10" xfId="0" applyFont="1" applyFill="1" applyBorder="1" applyAlignment="1">
      <alignment horizontal="left" vertical="center"/>
    </xf>
    <xf numFmtId="0" fontId="13" fillId="0" borderId="0" xfId="0" applyFont="1" applyBorder="1" applyAlignment="1">
      <alignment horizontal="center" vertical="center" wrapText="1"/>
    </xf>
    <xf numFmtId="0" fontId="0" fillId="0" borderId="4" xfId="0" applyBorder="1" applyAlignment="1">
      <alignment horizontal="right" vertical="center"/>
    </xf>
    <xf numFmtId="0" fontId="0" fillId="0" borderId="6" xfId="0" applyBorder="1" applyAlignment="1">
      <alignment horizontal="right" vertical="center"/>
    </xf>
  </cellXfs>
  <cellStyles count="2">
    <cellStyle name="ハイパーリンク" xfId="1" builtinId="8"/>
    <cellStyle name="標準" xfId="0" builtinId="0"/>
  </cellStyles>
  <dxfs count="4">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D12233"/>
      <color rgb="FFFF3399"/>
      <color rgb="FFFF66FF"/>
      <color rgb="FFFFCCFF"/>
      <color rgb="FFCCECFF"/>
      <color rgb="FFFCE0D0"/>
      <color rgb="FFFFF2CC"/>
      <color rgb="FF925CA3"/>
      <color rgb="FFC39744"/>
      <color rgb="FFF08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診断結果</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radarChart>
        <c:radarStyle val="marker"/>
        <c:varyColors val="0"/>
        <c:ser>
          <c:idx val="0"/>
          <c:order val="0"/>
          <c:tx>
            <c:strRef>
              <c:f>診断結果!$D$9</c:f>
              <c:strCache>
                <c:ptCount val="1"/>
                <c:pt idx="0">
                  <c:v>今回の自社診断スコア</c:v>
                </c:pt>
              </c:strCache>
            </c:strRef>
          </c:tx>
          <c:spPr>
            <a:ln w="28575" cap="rnd">
              <a:solidFill>
                <a:srgbClr val="FF0000"/>
              </a:solidFill>
              <a:prstDash val="solid"/>
              <a:round/>
            </a:ln>
            <a:effectLst/>
          </c:spPr>
          <c:marker>
            <c:symbol val="circle"/>
            <c:size val="5"/>
            <c:spPr>
              <a:solidFill>
                <a:srgbClr val="FF0000"/>
              </a:solidFill>
              <a:ln w="9525">
                <a:solidFill>
                  <a:srgbClr val="FF0000"/>
                </a:solidFill>
              </a:ln>
              <a:effectLst/>
            </c:spPr>
          </c:marker>
          <c:cat>
            <c:strRef>
              <c:f>診断結果!$B$10:$B$34</c:f>
              <c:strCache>
                <c:ptCount val="25"/>
                <c:pt idx="0">
                  <c:v>1-1 アップデート</c:v>
                </c:pt>
                <c:pt idx="1">
                  <c:v>1-2 ウイルス感染</c:v>
                </c:pt>
                <c:pt idx="2">
                  <c:v>1-3 パスワード</c:v>
                </c:pt>
                <c:pt idx="3">
                  <c:v>1-4 アクセス制御</c:v>
                </c:pt>
                <c:pt idx="4">
                  <c:v>1-5 バックアップ</c:v>
                </c:pt>
                <c:pt idx="5">
                  <c:v>1-6 情報共有</c:v>
                </c:pt>
                <c:pt idx="6">
                  <c:v>2-7 電子メール受信</c:v>
                </c:pt>
                <c:pt idx="7">
                  <c:v>2-8 電子メール送信</c:v>
                </c:pt>
                <c:pt idx="8">
                  <c:v>2-9 添付重要情報の保護</c:v>
                </c:pt>
                <c:pt idx="9">
                  <c:v>2-10 無線LAN</c:v>
                </c:pt>
                <c:pt idx="10">
                  <c:v>2-11 インターネット</c:v>
                </c:pt>
                <c:pt idx="11">
                  <c:v>2-12 保管</c:v>
                </c:pt>
                <c:pt idx="12">
                  <c:v>2-13 盗難対策</c:v>
                </c:pt>
                <c:pt idx="13">
                  <c:v>2-14 破棄</c:v>
                </c:pt>
                <c:pt idx="14">
                  <c:v>2-15 利用者限定</c:v>
                </c:pt>
                <c:pt idx="15">
                  <c:v>2-16 立ち入り監視</c:v>
                </c:pt>
                <c:pt idx="16">
                  <c:v>2-17 盗難防止</c:v>
                </c:pt>
                <c:pt idx="17">
                  <c:v>3-18 ネットワーク監視</c:v>
                </c:pt>
                <c:pt idx="18">
                  <c:v>3-19 ウェブサイト管理</c:v>
                </c:pt>
                <c:pt idx="19">
                  <c:v>3-20 意識教育</c:v>
                </c:pt>
                <c:pt idx="20">
                  <c:v>3-21 個人所有</c:v>
                </c:pt>
                <c:pt idx="21">
                  <c:v>3-22 取引先</c:v>
                </c:pt>
                <c:pt idx="22">
                  <c:v>3-23 外部サービス</c:v>
                </c:pt>
                <c:pt idx="23">
                  <c:v>3-24 事故対応</c:v>
                </c:pt>
                <c:pt idx="24">
                  <c:v>3-25 対策の明確化</c:v>
                </c:pt>
              </c:strCache>
            </c:strRef>
          </c:cat>
          <c:val>
            <c:numRef>
              <c:f>診断結果!$D$10:$D$34</c:f>
              <c:numCache>
                <c:formatCode>0"点"</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0-40B7-4917-A79C-11151B034089}"/>
            </c:ext>
          </c:extLst>
        </c:ser>
        <c:ser>
          <c:idx val="1"/>
          <c:order val="1"/>
          <c:tx>
            <c:strRef>
              <c:f>診断結果!$E$9</c:f>
              <c:strCache>
                <c:ptCount val="1"/>
                <c:pt idx="0">
                  <c:v>比較スコア1</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診断結果!$B$10:$B$34</c:f>
              <c:strCache>
                <c:ptCount val="25"/>
                <c:pt idx="0">
                  <c:v>1-1 アップデート</c:v>
                </c:pt>
                <c:pt idx="1">
                  <c:v>1-2 ウイルス感染</c:v>
                </c:pt>
                <c:pt idx="2">
                  <c:v>1-3 パスワード</c:v>
                </c:pt>
                <c:pt idx="3">
                  <c:v>1-4 アクセス制御</c:v>
                </c:pt>
                <c:pt idx="4">
                  <c:v>1-5 バックアップ</c:v>
                </c:pt>
                <c:pt idx="5">
                  <c:v>1-6 情報共有</c:v>
                </c:pt>
                <c:pt idx="6">
                  <c:v>2-7 電子メール受信</c:v>
                </c:pt>
                <c:pt idx="7">
                  <c:v>2-8 電子メール送信</c:v>
                </c:pt>
                <c:pt idx="8">
                  <c:v>2-9 添付重要情報の保護</c:v>
                </c:pt>
                <c:pt idx="9">
                  <c:v>2-10 無線LAN</c:v>
                </c:pt>
                <c:pt idx="10">
                  <c:v>2-11 インターネット</c:v>
                </c:pt>
                <c:pt idx="11">
                  <c:v>2-12 保管</c:v>
                </c:pt>
                <c:pt idx="12">
                  <c:v>2-13 盗難対策</c:v>
                </c:pt>
                <c:pt idx="13">
                  <c:v>2-14 破棄</c:v>
                </c:pt>
                <c:pt idx="14">
                  <c:v>2-15 利用者限定</c:v>
                </c:pt>
                <c:pt idx="15">
                  <c:v>2-16 立ち入り監視</c:v>
                </c:pt>
                <c:pt idx="16">
                  <c:v>2-17 盗難防止</c:v>
                </c:pt>
                <c:pt idx="17">
                  <c:v>3-18 ネットワーク監視</c:v>
                </c:pt>
                <c:pt idx="18">
                  <c:v>3-19 ウェブサイト管理</c:v>
                </c:pt>
                <c:pt idx="19">
                  <c:v>3-20 意識教育</c:v>
                </c:pt>
                <c:pt idx="20">
                  <c:v>3-21 個人所有</c:v>
                </c:pt>
                <c:pt idx="21">
                  <c:v>3-22 取引先</c:v>
                </c:pt>
                <c:pt idx="22">
                  <c:v>3-23 外部サービス</c:v>
                </c:pt>
                <c:pt idx="23">
                  <c:v>3-24 事故対応</c:v>
                </c:pt>
                <c:pt idx="24">
                  <c:v>3-25 対策の明確化</c:v>
                </c:pt>
              </c:strCache>
            </c:strRef>
          </c:cat>
          <c:val>
            <c:numRef>
              <c:f>診断結果!$E$10:$E$34</c:f>
              <c:numCache>
                <c:formatCode>0.00"点"</c:formatCode>
                <c:ptCount val="25"/>
              </c:numCache>
            </c:numRef>
          </c:val>
          <c:extLst>
            <c:ext xmlns:c16="http://schemas.microsoft.com/office/drawing/2014/chart" uri="{C3380CC4-5D6E-409C-BE32-E72D297353CC}">
              <c16:uniqueId val="{00000001-40B7-4917-A79C-11151B034089}"/>
            </c:ext>
          </c:extLst>
        </c:ser>
        <c:ser>
          <c:idx val="2"/>
          <c:order val="2"/>
          <c:tx>
            <c:strRef>
              <c:f>診断結果!$F$9</c:f>
              <c:strCache>
                <c:ptCount val="1"/>
                <c:pt idx="0">
                  <c:v>比較スコア2</c:v>
                </c:pt>
              </c:strCache>
            </c:strRef>
          </c:tx>
          <c:spPr>
            <a:ln w="28575" cap="rnd">
              <a:solidFill>
                <a:schemeClr val="accent6"/>
              </a:solidFill>
              <a:prstDash val="sysDash"/>
              <a:round/>
            </a:ln>
            <a:effectLst/>
          </c:spPr>
          <c:marker>
            <c:symbol val="circle"/>
            <c:size val="5"/>
            <c:spPr>
              <a:solidFill>
                <a:schemeClr val="accent3"/>
              </a:solidFill>
              <a:ln w="9525">
                <a:solidFill>
                  <a:schemeClr val="accent6"/>
                </a:solidFill>
              </a:ln>
              <a:effectLst/>
            </c:spPr>
          </c:marker>
          <c:cat>
            <c:strRef>
              <c:f>診断結果!$B$10:$B$34</c:f>
              <c:strCache>
                <c:ptCount val="25"/>
                <c:pt idx="0">
                  <c:v>1-1 アップデート</c:v>
                </c:pt>
                <c:pt idx="1">
                  <c:v>1-2 ウイルス感染</c:v>
                </c:pt>
                <c:pt idx="2">
                  <c:v>1-3 パスワード</c:v>
                </c:pt>
                <c:pt idx="3">
                  <c:v>1-4 アクセス制御</c:v>
                </c:pt>
                <c:pt idx="4">
                  <c:v>1-5 バックアップ</c:v>
                </c:pt>
                <c:pt idx="5">
                  <c:v>1-6 情報共有</c:v>
                </c:pt>
                <c:pt idx="6">
                  <c:v>2-7 電子メール受信</c:v>
                </c:pt>
                <c:pt idx="7">
                  <c:v>2-8 電子メール送信</c:v>
                </c:pt>
                <c:pt idx="8">
                  <c:v>2-9 添付重要情報の保護</c:v>
                </c:pt>
                <c:pt idx="9">
                  <c:v>2-10 無線LAN</c:v>
                </c:pt>
                <c:pt idx="10">
                  <c:v>2-11 インターネット</c:v>
                </c:pt>
                <c:pt idx="11">
                  <c:v>2-12 保管</c:v>
                </c:pt>
                <c:pt idx="12">
                  <c:v>2-13 盗難対策</c:v>
                </c:pt>
                <c:pt idx="13">
                  <c:v>2-14 破棄</c:v>
                </c:pt>
                <c:pt idx="14">
                  <c:v>2-15 利用者限定</c:v>
                </c:pt>
                <c:pt idx="15">
                  <c:v>2-16 立ち入り監視</c:v>
                </c:pt>
                <c:pt idx="16">
                  <c:v>2-17 盗難防止</c:v>
                </c:pt>
                <c:pt idx="17">
                  <c:v>3-18 ネットワーク監視</c:v>
                </c:pt>
                <c:pt idx="18">
                  <c:v>3-19 ウェブサイト管理</c:v>
                </c:pt>
                <c:pt idx="19">
                  <c:v>3-20 意識教育</c:v>
                </c:pt>
                <c:pt idx="20">
                  <c:v>3-21 個人所有</c:v>
                </c:pt>
                <c:pt idx="21">
                  <c:v>3-22 取引先</c:v>
                </c:pt>
                <c:pt idx="22">
                  <c:v>3-23 外部サービス</c:v>
                </c:pt>
                <c:pt idx="23">
                  <c:v>3-24 事故対応</c:v>
                </c:pt>
                <c:pt idx="24">
                  <c:v>3-25 対策の明確化</c:v>
                </c:pt>
              </c:strCache>
            </c:strRef>
          </c:cat>
          <c:val>
            <c:numRef>
              <c:f>診断結果!$F$10:$F$34</c:f>
              <c:numCache>
                <c:formatCode>0.00"点"</c:formatCode>
                <c:ptCount val="25"/>
              </c:numCache>
            </c:numRef>
          </c:val>
          <c:extLst>
            <c:ext xmlns:c16="http://schemas.microsoft.com/office/drawing/2014/chart" uri="{C3380CC4-5D6E-409C-BE32-E72D297353CC}">
              <c16:uniqueId val="{00000002-40B7-4917-A79C-11151B034089}"/>
            </c:ext>
          </c:extLst>
        </c:ser>
        <c:dLbls>
          <c:showLegendKey val="0"/>
          <c:showVal val="0"/>
          <c:showCatName val="0"/>
          <c:showSerName val="0"/>
          <c:showPercent val="0"/>
          <c:showBubbleSize val="0"/>
        </c:dLbls>
        <c:axId val="654761984"/>
        <c:axId val="654761504"/>
      </c:radarChart>
      <c:catAx>
        <c:axId val="65476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54761504"/>
        <c:crosses val="autoZero"/>
        <c:auto val="1"/>
        <c:lblAlgn val="ctr"/>
        <c:lblOffset val="100"/>
        <c:noMultiLvlLbl val="0"/>
      </c:catAx>
      <c:valAx>
        <c:axId val="654761504"/>
        <c:scaling>
          <c:orientation val="minMax"/>
          <c:max val="4"/>
          <c:min val="-2"/>
        </c:scaling>
        <c:delete val="0"/>
        <c:axPos val="l"/>
        <c:majorGridlines>
          <c:spPr>
            <a:ln w="9525" cap="flat" cmpd="sng" algn="ctr">
              <a:solidFill>
                <a:schemeClr val="tx1">
                  <a:lumMod val="15000"/>
                  <a:lumOff val="85000"/>
                </a:schemeClr>
              </a:solidFill>
              <a:round/>
            </a:ln>
            <a:effectLst/>
          </c:spPr>
        </c:majorGridlines>
        <c:numFmt formatCode="0&quot;点&quot;" sourceLinked="1"/>
        <c:majorTickMark val="cross"/>
        <c:minorTickMark val="none"/>
        <c:tickLblPos val="none"/>
        <c:spPr>
          <a:pattFill prst="pct5">
            <a:fgClr>
              <a:schemeClr val="accent1"/>
            </a:fgClr>
            <a:bgClr>
              <a:schemeClr val="bg1"/>
            </a:bgClr>
          </a:patt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54761984"/>
        <c:crosses val="autoZero"/>
        <c:crossBetween val="between"/>
        <c:majorUnit val="1"/>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333375</xdr:colOff>
      <xdr:row>0</xdr:row>
      <xdr:rowOff>76200</xdr:rowOff>
    </xdr:from>
    <xdr:to>
      <xdr:col>11</xdr:col>
      <xdr:colOff>2005013</xdr:colOff>
      <xdr:row>0</xdr:row>
      <xdr:rowOff>390525</xdr:rowOff>
    </xdr:to>
    <xdr:pic>
      <xdr:nvPicPr>
        <xdr:cNvPr id="2" name="図 1">
          <a:extLst>
            <a:ext uri="{FF2B5EF4-FFF2-40B4-BE49-F238E27FC236}">
              <a16:creationId xmlns:a16="http://schemas.microsoft.com/office/drawing/2014/main" id="{D3847956-C4EA-4620-8027-A7FEC665D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76200"/>
          <a:ext cx="2357438"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31</xdr:row>
      <xdr:rowOff>66675</xdr:rowOff>
    </xdr:from>
    <xdr:to>
      <xdr:col>2</xdr:col>
      <xdr:colOff>8201026</xdr:colOff>
      <xdr:row>33</xdr:row>
      <xdr:rowOff>85725</xdr:rowOff>
    </xdr:to>
    <xdr:sp macro="" textlink="">
      <xdr:nvSpPr>
        <xdr:cNvPr id="2" name="正方形/長方形 1">
          <a:extLst>
            <a:ext uri="{FF2B5EF4-FFF2-40B4-BE49-F238E27FC236}">
              <a16:creationId xmlns:a16="http://schemas.microsoft.com/office/drawing/2014/main" id="{4E1F1F8A-1295-4314-9FB9-2973862C3D3A}"/>
            </a:ext>
          </a:extLst>
        </xdr:cNvPr>
        <xdr:cNvSpPr/>
      </xdr:nvSpPr>
      <xdr:spPr>
        <a:xfrm>
          <a:off x="19050" y="9010650"/>
          <a:ext cx="10544176" cy="495300"/>
        </a:xfrm>
        <a:prstGeom prst="rect">
          <a:avLst/>
        </a:prstGeom>
        <a:solidFill>
          <a:schemeClr val="accent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latin typeface="+mn-lt"/>
            </a:rPr>
            <a:t>全ての回答を入力しましたら、「診断結果」シートにて今回の診断結果をご確認ください。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xdr:colOff>
      <xdr:row>8</xdr:row>
      <xdr:rowOff>9526</xdr:rowOff>
    </xdr:from>
    <xdr:to>
      <xdr:col>14</xdr:col>
      <xdr:colOff>390524</xdr:colOff>
      <xdr:row>32</xdr:row>
      <xdr:rowOff>104775</xdr:rowOff>
    </xdr:to>
    <xdr:graphicFrame macro="">
      <xdr:nvGraphicFramePr>
        <xdr:cNvPr id="2" name="グラフ 1">
          <a:extLst>
            <a:ext uri="{FF2B5EF4-FFF2-40B4-BE49-F238E27FC236}">
              <a16:creationId xmlns:a16="http://schemas.microsoft.com/office/drawing/2014/main" id="{B3DB5D88-418A-4D6C-A564-A9C3303B0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390525</xdr:colOff>
      <xdr:row>32</xdr:row>
      <xdr:rowOff>123825</xdr:rowOff>
    </xdr:from>
    <xdr:to>
      <xdr:col>10</xdr:col>
      <xdr:colOff>1400175</xdr:colOff>
      <xdr:row>34</xdr:row>
      <xdr:rowOff>514350</xdr:rowOff>
    </xdr:to>
    <xdr:pic>
      <xdr:nvPicPr>
        <xdr:cNvPr id="3" name="図 2">
          <a:extLst>
            <a:ext uri="{FF2B5EF4-FFF2-40B4-BE49-F238E27FC236}">
              <a16:creationId xmlns:a16="http://schemas.microsoft.com/office/drawing/2014/main" id="{005FE62F-3FDD-4DD0-85CA-A63A3CB3E4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00975" y="9267825"/>
          <a:ext cx="350520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pa.go.jp/security/guide/sme/about.html" TargetMode="External"/><Relationship Id="rId2" Type="http://schemas.openxmlformats.org/officeDocument/2006/relationships/hyperlink" Target="https://www.ipa.go.jp/security/videos/list.html" TargetMode="External"/><Relationship Id="rId1" Type="http://schemas.openxmlformats.org/officeDocument/2006/relationships/hyperlink" Target="https://www.ipa.go.jp/security/guide/sme/ug65p90000019cbk-att/sme_guideline_v4.0_app_3.pdf" TargetMode="External"/><Relationship Id="rId5" Type="http://schemas.openxmlformats.org/officeDocument/2006/relationships/printerSettings" Target="../printerSettings/printerSettings4.bin"/><Relationship Id="rId4" Type="http://schemas.openxmlformats.org/officeDocument/2006/relationships/hyperlink" Target="https://www.ipa.go.jp/security/guide/sme/about.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80DB8-5522-487D-99BA-6FC3458CCAF7}">
  <sheetPr>
    <tabColor rgb="FFFFFFCC"/>
    <pageSetUpPr fitToPage="1"/>
  </sheetPr>
  <dimension ref="A1:L29"/>
  <sheetViews>
    <sheetView tabSelected="1" workbookViewId="0">
      <pane ySplit="3" topLeftCell="A4" activePane="bottomLeft" state="frozenSplit"/>
      <selection pane="bottomLeft" activeCell="A2" sqref="A2:L2"/>
    </sheetView>
  </sheetViews>
  <sheetFormatPr defaultColWidth="9" defaultRowHeight="18.75"/>
  <cols>
    <col min="1" max="1" width="14.625" style="15" bestFit="1" customWidth="1"/>
    <col min="2" max="3" width="9" style="15"/>
    <col min="4" max="4" width="13.5" style="15" customWidth="1"/>
    <col min="5" max="5" width="5.25" style="15" customWidth="1"/>
    <col min="6" max="6" width="9" style="15"/>
    <col min="7" max="7" width="4.25" style="15" customWidth="1"/>
    <col min="8" max="8" width="5.625" style="15" customWidth="1"/>
    <col min="9" max="11" width="9" style="15"/>
    <col min="12" max="12" width="35.75" style="15" customWidth="1"/>
    <col min="13" max="16384" width="9" style="16"/>
  </cols>
  <sheetData>
    <row r="1" spans="1:12" ht="37.5" customHeight="1">
      <c r="A1" s="86"/>
      <c r="B1" s="86"/>
      <c r="C1" s="86"/>
      <c r="D1" s="86"/>
      <c r="E1" s="86"/>
      <c r="F1" s="86"/>
      <c r="G1" s="86"/>
      <c r="H1" s="86"/>
      <c r="I1" s="86"/>
      <c r="J1" s="86"/>
      <c r="K1" s="86"/>
      <c r="L1" s="86"/>
    </row>
    <row r="2" spans="1:12" ht="41.25" customHeight="1">
      <c r="A2" s="90" t="s">
        <v>137</v>
      </c>
      <c r="B2" s="90"/>
      <c r="C2" s="90"/>
      <c r="D2" s="90"/>
      <c r="E2" s="90"/>
      <c r="F2" s="90"/>
      <c r="G2" s="90"/>
      <c r="H2" s="90"/>
      <c r="I2" s="90"/>
      <c r="J2" s="90"/>
      <c r="K2" s="90"/>
      <c r="L2" s="90"/>
    </row>
    <row r="3" spans="1:12">
      <c r="A3" s="24"/>
      <c r="B3" s="24"/>
      <c r="C3" s="24"/>
      <c r="D3" s="24"/>
      <c r="E3" s="24"/>
      <c r="F3" s="24"/>
      <c r="G3" s="24"/>
      <c r="H3" s="24"/>
      <c r="I3" s="24"/>
      <c r="J3" s="24"/>
      <c r="K3" s="24"/>
      <c r="L3" s="25" t="s">
        <v>131</v>
      </c>
    </row>
    <row r="4" spans="1:12">
      <c r="A4" s="91" t="s">
        <v>138</v>
      </c>
      <c r="B4" s="91"/>
      <c r="C4" s="91"/>
      <c r="D4" s="91"/>
      <c r="E4" s="91"/>
      <c r="F4" s="91"/>
      <c r="G4" s="91"/>
      <c r="H4" s="91"/>
      <c r="I4" s="91"/>
      <c r="J4" s="91"/>
      <c r="K4" s="91"/>
      <c r="L4" s="91"/>
    </row>
    <row r="5" spans="1:12" ht="98.25" customHeight="1">
      <c r="A5" s="89" t="s">
        <v>89</v>
      </c>
      <c r="B5" s="89"/>
      <c r="C5" s="89"/>
      <c r="D5" s="89"/>
      <c r="E5" s="89"/>
      <c r="F5" s="89"/>
      <c r="G5" s="89"/>
      <c r="H5" s="89"/>
      <c r="I5" s="89"/>
      <c r="J5" s="89"/>
      <c r="K5" s="89"/>
      <c r="L5" s="89"/>
    </row>
    <row r="6" spans="1:12" ht="12" customHeight="1">
      <c r="A6" s="89"/>
      <c r="B6" s="89"/>
      <c r="C6" s="89"/>
      <c r="D6" s="89"/>
      <c r="E6" s="89"/>
      <c r="F6" s="89"/>
      <c r="G6" s="89"/>
      <c r="H6" s="89"/>
      <c r="I6" s="89"/>
      <c r="J6" s="89"/>
      <c r="K6" s="89"/>
      <c r="L6" s="89"/>
    </row>
    <row r="7" spans="1:12" ht="20.25" customHeight="1">
      <c r="A7" s="91" t="s">
        <v>68</v>
      </c>
      <c r="B7" s="91"/>
      <c r="C7" s="91"/>
      <c r="D7" s="91"/>
      <c r="E7" s="91"/>
      <c r="F7" s="91"/>
      <c r="G7" s="91"/>
      <c r="H7" s="91"/>
      <c r="I7" s="91"/>
      <c r="J7" s="91"/>
      <c r="K7" s="91"/>
      <c r="L7" s="91"/>
    </row>
    <row r="8" spans="1:12" ht="22.5" customHeight="1">
      <c r="A8" s="89" t="s">
        <v>73</v>
      </c>
      <c r="B8" s="89"/>
      <c r="C8" s="89"/>
      <c r="D8" s="89"/>
      <c r="E8" s="89"/>
      <c r="F8" s="89"/>
      <c r="G8" s="89"/>
      <c r="H8" s="89"/>
      <c r="I8" s="89"/>
      <c r="J8" s="89"/>
      <c r="K8" s="89"/>
      <c r="L8" s="89"/>
    </row>
    <row r="9" spans="1:12" ht="12" customHeight="1">
      <c r="A9" s="89"/>
      <c r="B9" s="89"/>
      <c r="C9" s="89"/>
      <c r="D9" s="89"/>
      <c r="E9" s="89"/>
      <c r="F9" s="89"/>
      <c r="G9" s="89"/>
      <c r="H9" s="89"/>
      <c r="I9" s="89"/>
      <c r="J9" s="89"/>
      <c r="K9" s="89"/>
      <c r="L9" s="89"/>
    </row>
    <row r="10" spans="1:12">
      <c r="A10" s="91" t="s">
        <v>69</v>
      </c>
      <c r="B10" s="91"/>
      <c r="C10" s="91"/>
      <c r="D10" s="91"/>
      <c r="E10" s="91"/>
      <c r="F10" s="91"/>
      <c r="G10" s="91"/>
      <c r="H10" s="91"/>
      <c r="I10" s="91"/>
      <c r="J10" s="91"/>
      <c r="K10" s="91"/>
      <c r="L10" s="91"/>
    </row>
    <row r="11" spans="1:12" ht="54" customHeight="1">
      <c r="A11" s="24" t="s">
        <v>70</v>
      </c>
      <c r="B11" s="89" t="s">
        <v>87</v>
      </c>
      <c r="C11" s="89"/>
      <c r="D11" s="89"/>
      <c r="E11" s="89"/>
      <c r="F11" s="89"/>
      <c r="G11" s="89"/>
      <c r="H11" s="89"/>
      <c r="I11" s="89"/>
      <c r="J11" s="89"/>
      <c r="K11" s="89"/>
      <c r="L11" s="89"/>
    </row>
    <row r="12" spans="1:12" ht="153.4" customHeight="1">
      <c r="A12" s="24" t="s">
        <v>71</v>
      </c>
      <c r="B12" s="89" t="s">
        <v>139</v>
      </c>
      <c r="C12" s="89"/>
      <c r="D12" s="89"/>
      <c r="E12" s="89"/>
      <c r="F12" s="89"/>
      <c r="G12" s="89"/>
      <c r="H12" s="89"/>
      <c r="I12" s="89"/>
      <c r="J12" s="89"/>
      <c r="K12" s="89"/>
      <c r="L12" s="89"/>
    </row>
    <row r="13" spans="1:12" ht="69" customHeight="1">
      <c r="A13" s="26" t="s">
        <v>80</v>
      </c>
      <c r="B13" s="89" t="s">
        <v>95</v>
      </c>
      <c r="C13" s="89"/>
      <c r="D13" s="89"/>
      <c r="E13" s="89"/>
      <c r="F13" s="89"/>
      <c r="G13" s="89"/>
      <c r="H13" s="89"/>
      <c r="I13" s="89"/>
      <c r="J13" s="89"/>
      <c r="K13" s="89"/>
      <c r="L13" s="89"/>
    </row>
    <row r="14" spans="1:12" s="29" customFormat="1" ht="33">
      <c r="A14" s="87" t="str">
        <f>HYPERLINK(_リンク!A6,_リンク!B6)</f>
        <v>&lt;関連資料1&gt;PDF版「5分でできる！情報セキュリティ自社診断」</v>
      </c>
      <c r="B14" s="87"/>
      <c r="C14" s="87"/>
      <c r="D14" s="87"/>
      <c r="E14" s="87"/>
      <c r="F14" s="87"/>
      <c r="G14" s="87"/>
      <c r="H14" s="30" t="s">
        <v>79</v>
      </c>
      <c r="I14" s="88" t="s">
        <v>85</v>
      </c>
      <c r="J14" s="88"/>
      <c r="K14" s="88"/>
      <c r="L14" s="88"/>
    </row>
    <row r="15" spans="1:12" s="29" customFormat="1" ht="33">
      <c r="A15" s="87" t="str">
        <f>HYPERLINK(_リンク!A7,_リンク!B7)</f>
        <v>&lt;関連資料2&gt;「中小企業の情報セキュティ対策ガイドライン」</v>
      </c>
      <c r="B15" s="87"/>
      <c r="C15" s="87"/>
      <c r="D15" s="87"/>
      <c r="E15" s="87"/>
      <c r="F15" s="87"/>
      <c r="G15" s="87"/>
      <c r="H15" s="30"/>
      <c r="I15" s="88"/>
      <c r="J15" s="88"/>
      <c r="K15" s="88"/>
      <c r="L15" s="88"/>
    </row>
    <row r="16" spans="1:12" ht="14.25" customHeight="1">
      <c r="A16" s="24"/>
      <c r="B16" s="24"/>
      <c r="C16" s="24"/>
      <c r="D16" s="24"/>
      <c r="E16" s="24"/>
      <c r="F16" s="24"/>
      <c r="G16" s="24"/>
      <c r="H16" s="24"/>
      <c r="I16" s="24"/>
      <c r="J16" s="24"/>
      <c r="K16" s="24"/>
      <c r="L16" s="24"/>
    </row>
    <row r="17" spans="1:12">
      <c r="A17" s="27" t="s">
        <v>72</v>
      </c>
      <c r="B17" s="24"/>
      <c r="C17" s="24"/>
      <c r="D17" s="24"/>
      <c r="E17" s="24"/>
      <c r="F17" s="24"/>
      <c r="G17" s="24"/>
      <c r="H17" s="24"/>
      <c r="I17" s="24"/>
      <c r="J17" s="24"/>
      <c r="K17" s="24"/>
      <c r="L17" s="24"/>
    </row>
    <row r="18" spans="1:12" ht="9.75" customHeight="1">
      <c r="A18" s="27"/>
      <c r="B18" s="24"/>
      <c r="C18" s="24"/>
      <c r="D18" s="24"/>
      <c r="E18" s="24"/>
      <c r="F18" s="24"/>
      <c r="G18" s="24"/>
      <c r="H18" s="24"/>
      <c r="I18" s="24"/>
      <c r="J18" s="24"/>
      <c r="K18" s="24"/>
      <c r="L18" s="24"/>
    </row>
    <row r="19" spans="1:12" ht="23.25" customHeight="1">
      <c r="A19" s="92" t="s">
        <v>86</v>
      </c>
      <c r="B19" s="92"/>
      <c r="C19" s="92"/>
      <c r="D19" s="92"/>
      <c r="E19" s="92"/>
      <c r="F19" s="92"/>
      <c r="G19" s="92"/>
      <c r="H19" s="92"/>
      <c r="I19" s="92"/>
      <c r="J19" s="92"/>
      <c r="K19" s="92"/>
      <c r="L19" s="92"/>
    </row>
    <row r="20" spans="1:12" ht="140.25" customHeight="1">
      <c r="A20" s="98" t="s">
        <v>140</v>
      </c>
      <c r="B20" s="99"/>
      <c r="C20" s="99"/>
      <c r="D20" s="99"/>
      <c r="E20" s="99"/>
      <c r="F20" s="99"/>
      <c r="G20" s="99"/>
      <c r="H20" s="99"/>
      <c r="I20" s="99"/>
      <c r="J20" s="99"/>
      <c r="K20" s="99"/>
      <c r="L20" s="100"/>
    </row>
    <row r="21" spans="1:12" ht="22.5" customHeight="1">
      <c r="A21" s="101"/>
      <c r="B21" s="101"/>
      <c r="C21" s="101"/>
      <c r="D21" s="101"/>
      <c r="E21" s="101"/>
      <c r="F21" s="101"/>
      <c r="G21" s="101"/>
      <c r="H21" s="101"/>
      <c r="I21" s="101"/>
      <c r="J21" s="101"/>
      <c r="K21" s="101"/>
      <c r="L21" s="101"/>
    </row>
    <row r="22" spans="1:12">
      <c r="A22" s="92" t="s">
        <v>78</v>
      </c>
      <c r="B22" s="92"/>
      <c r="C22" s="92"/>
      <c r="D22" s="92"/>
      <c r="E22" s="92"/>
      <c r="F22" s="92"/>
      <c r="G22" s="92"/>
      <c r="H22" s="92"/>
      <c r="I22" s="92"/>
      <c r="J22" s="92"/>
      <c r="K22" s="92"/>
      <c r="L22" s="92"/>
    </row>
    <row r="23" spans="1:12" ht="56.25" customHeight="1">
      <c r="A23" s="102" t="s">
        <v>83</v>
      </c>
      <c r="B23" s="102"/>
      <c r="C23" s="102"/>
      <c r="D23" s="102"/>
      <c r="E23" s="102"/>
      <c r="F23" s="102"/>
      <c r="G23" s="102"/>
      <c r="H23" s="102"/>
      <c r="I23" s="102"/>
      <c r="J23" s="102"/>
      <c r="K23" s="102"/>
      <c r="L23" s="102"/>
    </row>
    <row r="25" spans="1:12">
      <c r="A25" s="91" t="s">
        <v>97</v>
      </c>
      <c r="B25" s="91"/>
      <c r="C25" s="91"/>
      <c r="D25" s="91"/>
      <c r="E25" s="91"/>
      <c r="F25" s="91"/>
      <c r="G25" s="91"/>
      <c r="H25" s="91"/>
      <c r="I25" s="91"/>
      <c r="J25" s="91"/>
      <c r="K25" s="91"/>
      <c r="L25" s="91"/>
    </row>
    <row r="26" spans="1:12">
      <c r="A26" s="76" t="s">
        <v>101</v>
      </c>
      <c r="B26" s="77" t="s">
        <v>99</v>
      </c>
      <c r="C26" s="97" t="s">
        <v>100</v>
      </c>
      <c r="D26" s="97"/>
      <c r="E26" s="97"/>
      <c r="F26" s="97"/>
      <c r="G26" s="97"/>
      <c r="H26" s="97"/>
      <c r="I26" s="97"/>
      <c r="J26" s="97"/>
      <c r="K26" s="97"/>
      <c r="L26" s="97"/>
    </row>
    <row r="27" spans="1:12">
      <c r="A27" s="84">
        <v>46129</v>
      </c>
      <c r="B27" s="85" t="s">
        <v>131</v>
      </c>
      <c r="C27" s="93" t="s">
        <v>132</v>
      </c>
      <c r="D27" s="94"/>
      <c r="E27" s="94"/>
      <c r="F27" s="94"/>
      <c r="G27" s="94"/>
      <c r="H27" s="94"/>
      <c r="I27" s="94"/>
      <c r="J27" s="94"/>
      <c r="K27" s="94"/>
      <c r="L27" s="95"/>
    </row>
    <row r="28" spans="1:12" ht="18.75" customHeight="1">
      <c r="A28" s="83">
        <v>46049</v>
      </c>
      <c r="B28" s="75" t="s">
        <v>96</v>
      </c>
      <c r="C28" s="96" t="s">
        <v>103</v>
      </c>
      <c r="D28" s="96"/>
      <c r="E28" s="96"/>
      <c r="F28" s="96"/>
      <c r="G28" s="96"/>
      <c r="H28" s="96"/>
      <c r="I28" s="96"/>
      <c r="J28" s="96"/>
      <c r="K28" s="96"/>
      <c r="L28" s="96"/>
    </row>
    <row r="29" spans="1:12">
      <c r="A29" s="83">
        <v>45510</v>
      </c>
      <c r="B29" s="75" t="s">
        <v>98</v>
      </c>
      <c r="C29" s="96" t="s">
        <v>102</v>
      </c>
      <c r="D29" s="96"/>
      <c r="E29" s="96"/>
      <c r="F29" s="96"/>
      <c r="G29" s="96"/>
      <c r="H29" s="96"/>
      <c r="I29" s="96"/>
      <c r="J29" s="96"/>
      <c r="K29" s="96"/>
      <c r="L29" s="96"/>
    </row>
  </sheetData>
  <mergeCells count="26">
    <mergeCell ref="A19:L19"/>
    <mergeCell ref="C27:L27"/>
    <mergeCell ref="C29:L29"/>
    <mergeCell ref="A25:L25"/>
    <mergeCell ref="C26:L26"/>
    <mergeCell ref="C28:L28"/>
    <mergeCell ref="A20:L20"/>
    <mergeCell ref="A21:L21"/>
    <mergeCell ref="A22:L22"/>
    <mergeCell ref="A23:L23"/>
    <mergeCell ref="A1:L1"/>
    <mergeCell ref="A14:G14"/>
    <mergeCell ref="I14:L14"/>
    <mergeCell ref="B13:L13"/>
    <mergeCell ref="A15:G15"/>
    <mergeCell ref="I15:L15"/>
    <mergeCell ref="A2:L2"/>
    <mergeCell ref="A4:L4"/>
    <mergeCell ref="A5:L5"/>
    <mergeCell ref="A6:L6"/>
    <mergeCell ref="B12:L12"/>
    <mergeCell ref="A7:L7"/>
    <mergeCell ref="A8:L8"/>
    <mergeCell ref="A9:L9"/>
    <mergeCell ref="A10:L10"/>
    <mergeCell ref="B11:L11"/>
  </mergeCells>
  <phoneticPr fontId="1"/>
  <printOptions horizontalCentered="1"/>
  <pageMargins left="0.23622047244094491" right="0.23622047244094491" top="0.74803149606299213" bottom="0.74803149606299213" header="0.31496062992125984" footer="0.31496062992125984"/>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EE33-0954-406B-81EC-85EEA1C15796}">
  <sheetPr>
    <tabColor theme="8"/>
    <pageSetUpPr fitToPage="1"/>
  </sheetPr>
  <dimension ref="A1:E31"/>
  <sheetViews>
    <sheetView workbookViewId="0">
      <pane ySplit="3" topLeftCell="A4" activePane="bottomLeft" state="frozenSplit"/>
      <selection pane="bottomLeft" activeCell="D4" sqref="D4"/>
    </sheetView>
  </sheetViews>
  <sheetFormatPr defaultColWidth="9" defaultRowHeight="18.75"/>
  <cols>
    <col min="1" max="1" width="6.75" style="13" customWidth="1"/>
    <col min="2" max="2" width="24.25" style="7" customWidth="1"/>
    <col min="3" max="3" width="126.375" style="7" customWidth="1"/>
    <col min="4" max="4" width="23.625" style="7" customWidth="1"/>
    <col min="5" max="5" width="9" style="6"/>
    <col min="6" max="16384" width="9" style="1"/>
  </cols>
  <sheetData>
    <row r="1" spans="1:4" ht="70.5" customHeight="1">
      <c r="A1" s="108" t="s">
        <v>93</v>
      </c>
      <c r="B1" s="108"/>
      <c r="C1" s="108"/>
      <c r="D1" s="108"/>
    </row>
    <row r="2" spans="1:4" ht="20.25">
      <c r="A2" s="109" t="s">
        <v>59</v>
      </c>
      <c r="B2" s="109"/>
      <c r="C2" s="109"/>
      <c r="D2" s="110"/>
    </row>
    <row r="3" spans="1:4" s="5" customFormat="1" ht="60">
      <c r="A3" s="106" t="s">
        <v>58</v>
      </c>
      <c r="B3" s="107"/>
      <c r="C3" s="66" t="s">
        <v>57</v>
      </c>
      <c r="D3" s="67" t="s">
        <v>60</v>
      </c>
    </row>
    <row r="4" spans="1:4" ht="19.5" customHeight="1">
      <c r="A4" s="69" t="str">
        <f>_診断項目!$A$8</f>
        <v>Part 1</v>
      </c>
      <c r="B4" s="68" t="str">
        <f>_診断項目!D13</f>
        <v>1-1 アップデート</v>
      </c>
      <c r="C4" s="11" t="str">
        <f>_診断項目!E13</f>
        <v>パソコンやスマートフォンなど情報機器のOSやソフトウェアは常に最新の状態にしていますか？</v>
      </c>
      <c r="D4" s="70"/>
    </row>
    <row r="5" spans="1:4" ht="19.5">
      <c r="A5" s="111" t="str">
        <f>_診断項目!$B$8</f>
        <v>基本的対策</v>
      </c>
      <c r="B5" s="68" t="str">
        <f>_診断項目!D14</f>
        <v>1-2 ウイルス感染</v>
      </c>
      <c r="C5" s="11" t="str">
        <f>_診断項目!E14</f>
        <v>パソコンやスマートフォンなどにはウイルス対策ソフトを導入し、ウイルス定義ファイル※1は最新の状態にしていますか？</v>
      </c>
      <c r="D5" s="70"/>
    </row>
    <row r="6" spans="1:4" ht="19.5">
      <c r="A6" s="111"/>
      <c r="B6" s="68" t="str">
        <f>_診断項目!D15</f>
        <v>1-3 パスワード</v>
      </c>
      <c r="C6" s="11" t="str">
        <f>_診断項目!E15</f>
        <v>パスワードは破られにくい「長く」「複雑な」パスワードを設定していますか？</v>
      </c>
      <c r="D6" s="70"/>
    </row>
    <row r="7" spans="1:4" ht="19.5">
      <c r="A7" s="111"/>
      <c r="B7" s="68" t="str">
        <f>_診断項目!D16</f>
        <v>1-4 アクセス制御</v>
      </c>
      <c r="C7" s="11" t="str">
        <f>_診断項目!E16</f>
        <v>データの共有設定を必要な人に限定していますか？</v>
      </c>
      <c r="D7" s="70"/>
    </row>
    <row r="8" spans="1:4" ht="19.5">
      <c r="A8" s="111"/>
      <c r="B8" s="68" t="str">
        <f>_診断項目!D17</f>
        <v>1-5 バックアップ</v>
      </c>
      <c r="C8" s="11" t="str">
        <f>_診断項目!E17</f>
        <v>故障や誤操作、ウイルス感染などによる重要情報※2の消失に備えて定期的にバックアップを取得していますか？</v>
      </c>
      <c r="D8" s="70"/>
    </row>
    <row r="9" spans="1:4" ht="19.5" customHeight="1">
      <c r="A9" s="112"/>
      <c r="B9" s="68" t="str">
        <f>_診断項目!D18</f>
        <v>1-6 情報共有</v>
      </c>
      <c r="C9" s="11" t="str">
        <f>_診断項目!E18</f>
        <v>新たな脅威や攻撃の手口を知り対策を社内共有する仕組みはできていますか？</v>
      </c>
      <c r="D9" s="70"/>
    </row>
    <row r="10" spans="1:4" ht="19.350000000000001" customHeight="1">
      <c r="A10" s="81" t="str">
        <f>_診断項目!$A$9</f>
        <v>Part 2</v>
      </c>
      <c r="B10" s="68" t="str">
        <f>_診断項目!D19</f>
        <v>2-7 電子メール受信</v>
      </c>
      <c r="C10" s="11" t="str">
        <f>_診断項目!E19</f>
        <v>電子メールの添付ファイルや本文中のURLリンクを介したウイルス感染に気をつけていますか？</v>
      </c>
      <c r="D10" s="70"/>
    </row>
    <row r="11" spans="1:4" ht="19.5">
      <c r="A11" s="113" t="str">
        <f>_診断項目!$B$9</f>
        <v>従業員としての対策</v>
      </c>
      <c r="B11" s="68" t="str">
        <f>_診断項目!D20</f>
        <v>2-8 電子メール送信</v>
      </c>
      <c r="C11" s="11" t="str">
        <f>_診断項目!E20</f>
        <v>電子メールやFAXの宛先の送信ミスを防ぐ取り組みを実施していますか？</v>
      </c>
      <c r="D11" s="70"/>
    </row>
    <row r="12" spans="1:4" ht="19.5">
      <c r="A12" s="113"/>
      <c r="B12" s="68" t="str">
        <f>_診断項目!D21</f>
        <v>2-9 添付重要情報の保護</v>
      </c>
      <c r="C12" s="11" t="str">
        <f>_診断項目!E21</f>
        <v>重要情報の受け渡しは、暗号化など安全な手段で行っていますか？</v>
      </c>
      <c r="D12" s="70"/>
    </row>
    <row r="13" spans="1:4" ht="19.5">
      <c r="A13" s="113"/>
      <c r="B13" s="68" t="str">
        <f>_診断項目!D22</f>
        <v>2-10 無線LAN</v>
      </c>
      <c r="C13" s="11" t="str">
        <f>_診断項目!E22</f>
        <v>無線LANを安全に使うために適切な暗号化方式を設定するなどの対策をしていますか？</v>
      </c>
      <c r="D13" s="70"/>
    </row>
    <row r="14" spans="1:4" ht="19.5">
      <c r="A14" s="113"/>
      <c r="B14" s="68" t="str">
        <f>_診断項目!D23</f>
        <v>2-11 インターネット</v>
      </c>
      <c r="C14" s="11" t="str">
        <f>_診断項目!E23</f>
        <v>インターネットを介したウイルス感染やSNSへの書き込みなどのトラブルへの対策をしていますか？</v>
      </c>
      <c r="D14" s="70"/>
    </row>
    <row r="15" spans="1:4" ht="19.5">
      <c r="A15" s="113"/>
      <c r="B15" s="68" t="str">
        <f>_診断項目!D24</f>
        <v>2-12 保管</v>
      </c>
      <c r="C15" s="11" t="str">
        <f>_診断項目!E24</f>
        <v>紛失や盗難を防止するため、重要情報が記載された書類や電子媒体は机上に放置せず、書庫などに安全に保管していますか？</v>
      </c>
      <c r="D15" s="70"/>
    </row>
    <row r="16" spans="1:4" ht="19.5">
      <c r="A16" s="113"/>
      <c r="B16" s="68" t="str">
        <f>_診断項目!D25</f>
        <v>2-13 盗難対策</v>
      </c>
      <c r="C16" s="11" t="str">
        <f>_診断項目!E25</f>
        <v>重要情報が記載された書類や電子媒体を持ち出す時は、盗難や紛失の対策をしていますか？</v>
      </c>
      <c r="D16" s="70"/>
    </row>
    <row r="17" spans="1:4" ht="19.5">
      <c r="A17" s="113"/>
      <c r="B17" s="68" t="str">
        <f>_診断項目!D26</f>
        <v>2-14 破棄</v>
      </c>
      <c r="C17" s="11" t="str">
        <f>_診断項目!E26</f>
        <v>重要情報が記載された書類や重要なデータが保存された媒体を破棄する時は、復元できないようにしていますか？</v>
      </c>
      <c r="D17" s="70"/>
    </row>
    <row r="18" spans="1:4" ht="19.5">
      <c r="A18" s="113"/>
      <c r="B18" s="68" t="str">
        <f>_診断項目!D27</f>
        <v>2-15 利用者限定</v>
      </c>
      <c r="C18" s="11" t="str">
        <f>_診断項目!E27</f>
        <v>離席時にパソコン画面の覗き見や勝手な操作ができないようにしていますか？</v>
      </c>
      <c r="D18" s="70"/>
    </row>
    <row r="19" spans="1:4" ht="19.5">
      <c r="A19" s="113"/>
      <c r="B19" s="68" t="str">
        <f>_診断項目!D28</f>
        <v>2-16 立ち入り監視</v>
      </c>
      <c r="C19" s="11" t="str">
        <f>_診断項目!E28</f>
        <v>関係者以外の事務所への立ち入りを制限していますか？</v>
      </c>
      <c r="D19" s="70"/>
    </row>
    <row r="20" spans="1:4" ht="19.5">
      <c r="A20" s="114"/>
      <c r="B20" s="68" t="str">
        <f>_診断項目!D29</f>
        <v>2-17 盗難防止</v>
      </c>
      <c r="C20" s="11" t="str">
        <f>_診断項目!E29</f>
        <v>退社時にノートパソコンや備品を施錠保管するなど盗難防止対策をしていますか？</v>
      </c>
      <c r="D20" s="70"/>
    </row>
    <row r="21" spans="1:4" ht="19.5">
      <c r="A21" s="82" t="str">
        <f>_診断項目!$A$10</f>
        <v>Part 3</v>
      </c>
      <c r="B21" s="68" t="str">
        <f>_診断項目!D30</f>
        <v>3-18 ネットワーク監視</v>
      </c>
      <c r="C21" s="11" t="str">
        <f>_診断項目!E30</f>
        <v>内部ネットワークを守るため、不正アクセス対策機能を設定していますか？</v>
      </c>
      <c r="D21" s="70"/>
    </row>
    <row r="22" spans="1:4" ht="19.5">
      <c r="A22" s="103" t="str">
        <f>_診断項目!$B$10</f>
        <v>組織としての対策</v>
      </c>
      <c r="B22" s="68" t="str">
        <f>_診断項目!D31</f>
        <v>3-19 ウェブサイト管理</v>
      </c>
      <c r="C22" s="11" t="str">
        <f>_診断項目!E31</f>
        <v>ウェブサイトで公開すべきでない情報を公開していませんか？</v>
      </c>
      <c r="D22" s="70"/>
    </row>
    <row r="23" spans="1:4" ht="19.350000000000001" customHeight="1">
      <c r="A23" s="103"/>
      <c r="B23" s="68" t="str">
        <f>_診断項目!D32</f>
        <v>3-20 意識教育</v>
      </c>
      <c r="C23" s="11" t="str">
        <f>_診断項目!E32</f>
        <v>従業員に情報セキュリティに関する教育や注意喚起を行っていますか？</v>
      </c>
      <c r="D23" s="70"/>
    </row>
    <row r="24" spans="1:4" ht="19.5">
      <c r="A24" s="103"/>
      <c r="B24" s="68" t="str">
        <f>_診断項目!D33</f>
        <v>3-21 個人所有</v>
      </c>
      <c r="C24" s="11" t="str">
        <f>_診断項目!E33</f>
        <v>個人所有の情報機器を業務で利用する場合のセキュリティ対策を明確にしていますか？</v>
      </c>
      <c r="D24" s="70"/>
    </row>
    <row r="25" spans="1:4" ht="19.5">
      <c r="A25" s="103"/>
      <c r="B25" s="68" t="str">
        <f>_診断項目!D34</f>
        <v>3-22 取引先</v>
      </c>
      <c r="C25" s="11" t="str">
        <f>_診断項目!E34</f>
        <v>重要情報の授受を伴う取引先との契約書には、秘密保持条項を規定していますか？</v>
      </c>
      <c r="D25" s="70"/>
    </row>
    <row r="26" spans="1:4" ht="19.5">
      <c r="A26" s="103"/>
      <c r="B26" s="68" t="str">
        <f>_診断項目!D35</f>
        <v>3-23 外部サービス</v>
      </c>
      <c r="C26" s="11" t="str">
        <f>_診断項目!E35</f>
        <v>クラウドサービスやウェブサイトの運用などで利用する外部サービスは、安全・信頼性を把握して選定していますか？</v>
      </c>
      <c r="D26" s="70"/>
    </row>
    <row r="27" spans="1:4" ht="19.5">
      <c r="A27" s="103"/>
      <c r="B27" s="68" t="str">
        <f>_診断項目!D36</f>
        <v>3-24 事故対応</v>
      </c>
      <c r="C27" s="11" t="str">
        <f>_診断項目!E36</f>
        <v>セキュリティ事故が発生した場合に備え、緊急時の体制整備や対応手順を作成するなど準備をしていますか？</v>
      </c>
      <c r="D27" s="70"/>
    </row>
    <row r="28" spans="1:4" ht="19.5">
      <c r="A28" s="104"/>
      <c r="B28" s="68" t="str">
        <f>_診断項目!D37</f>
        <v>3-25 対策の明確化</v>
      </c>
      <c r="C28" s="11" t="str">
        <f>_診断項目!E37</f>
        <v>情報セキュリティ対策（上記1～24など）をルール化し、従業員に明示していますか？</v>
      </c>
      <c r="D28" s="70"/>
    </row>
    <row r="29" spans="1:4" ht="8.25" customHeight="1"/>
    <row r="30" spans="1:4">
      <c r="A30" s="105" t="s">
        <v>135</v>
      </c>
      <c r="B30" s="105"/>
      <c r="C30" s="105"/>
    </row>
    <row r="31" spans="1:4" ht="40.5" customHeight="1">
      <c r="A31" s="105" t="s">
        <v>136</v>
      </c>
      <c r="B31" s="105"/>
      <c r="C31" s="105"/>
    </row>
  </sheetData>
  <mergeCells count="8">
    <mergeCell ref="A22:A28"/>
    <mergeCell ref="A30:C30"/>
    <mergeCell ref="A31:C31"/>
    <mergeCell ref="A3:B3"/>
    <mergeCell ref="A1:D1"/>
    <mergeCell ref="A2:D2"/>
    <mergeCell ref="A5:A9"/>
    <mergeCell ref="A11:A20"/>
  </mergeCells>
  <phoneticPr fontId="1"/>
  <printOptions horizontalCentered="1" verticalCentered="1"/>
  <pageMargins left="0.23622047244094491" right="0.23622047244094491" top="0.74803149606299213" bottom="0.74803149606299213" header="0.31496062992125984" footer="0.31496062992125984"/>
  <pageSetup paperSize="9" scale="67" orientation="landscape" r:id="rId1"/>
  <headerFooter>
    <oddHeader>&amp;R&amp;G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AC83C470-9C9A-488F-8DE8-FB6E0CE9986D}">
          <x14:formula1>
            <xm:f>_診断項目!$A$2:$A$5</xm:f>
          </x14:formula1>
          <xm:sqref>D4:D28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E496-57FC-43A1-947E-EC983B337D6A}">
  <sheetPr>
    <tabColor rgb="FFD12233"/>
    <pageSetUpPr fitToPage="1"/>
  </sheetPr>
  <dimension ref="A1:O48"/>
  <sheetViews>
    <sheetView zoomScaleNormal="100" workbookViewId="0">
      <selection activeCell="A2" sqref="A2:O2"/>
    </sheetView>
  </sheetViews>
  <sheetFormatPr defaultRowHeight="18.75"/>
  <cols>
    <col min="1" max="1" width="5" customWidth="1"/>
    <col min="2" max="2" width="23.5" customWidth="1"/>
    <col min="3" max="3" width="15.25" customWidth="1"/>
    <col min="4" max="5" width="10.625" customWidth="1"/>
    <col min="6" max="6" width="10.125" customWidth="1"/>
    <col min="7" max="7" width="3.875" customWidth="1"/>
    <col min="8" max="8" width="18.25" customWidth="1"/>
    <col min="9" max="9" width="15.375" customWidth="1"/>
    <col min="10" max="10" width="17.375" customWidth="1"/>
    <col min="11" max="11" width="24.625" customWidth="1"/>
    <col min="12" max="14" width="3.125" customWidth="1"/>
    <col min="15" max="15" width="5.75" customWidth="1"/>
    <col min="16" max="16" width="3.25" customWidth="1"/>
    <col min="17" max="17" width="5.875" customWidth="1"/>
    <col min="18" max="18" width="19.375" customWidth="1"/>
  </cols>
  <sheetData>
    <row r="1" spans="1:15" ht="60" customHeight="1">
      <c r="A1" s="115" t="s">
        <v>134</v>
      </c>
      <c r="B1" s="116"/>
      <c r="C1" s="116"/>
      <c r="D1" s="116"/>
      <c r="E1" s="116"/>
      <c r="F1" s="116"/>
      <c r="G1" s="116"/>
      <c r="H1" s="116"/>
      <c r="I1" s="116"/>
      <c r="J1" s="116"/>
      <c r="K1" s="116"/>
      <c r="L1" s="116"/>
      <c r="M1" s="116"/>
      <c r="N1" s="116"/>
      <c r="O1" s="116"/>
    </row>
    <row r="2" spans="1:15" ht="28.5" customHeight="1">
      <c r="A2" s="145" t="s">
        <v>94</v>
      </c>
      <c r="B2" s="146"/>
      <c r="C2" s="146"/>
      <c r="D2" s="146"/>
      <c r="E2" s="146"/>
      <c r="F2" s="146"/>
      <c r="G2" s="146"/>
      <c r="H2" s="146"/>
      <c r="I2" s="146"/>
      <c r="J2" s="146"/>
      <c r="K2" s="146"/>
      <c r="L2" s="146"/>
      <c r="M2" s="146"/>
      <c r="N2" s="146"/>
      <c r="O2" s="147"/>
    </row>
    <row r="3" spans="1:15" ht="47.25" customHeight="1">
      <c r="A3" s="117" t="s">
        <v>90</v>
      </c>
      <c r="B3" s="117"/>
      <c r="C3" s="117"/>
      <c r="D3" s="117"/>
      <c r="E3" s="117"/>
      <c r="F3" s="117"/>
      <c r="G3" s="117"/>
      <c r="H3" s="117"/>
      <c r="I3" s="117"/>
      <c r="J3" s="117"/>
      <c r="K3" s="117"/>
      <c r="L3" s="117"/>
      <c r="M3" s="117"/>
      <c r="N3" s="117"/>
      <c r="O3" s="117"/>
    </row>
    <row r="4" spans="1:15" ht="6" customHeight="1">
      <c r="A4" s="54"/>
      <c r="B4" s="54"/>
      <c r="C4" s="54"/>
      <c r="D4" s="54"/>
      <c r="E4" s="54"/>
      <c r="F4" s="54"/>
      <c r="G4" s="54"/>
      <c r="H4" s="54"/>
      <c r="I4" s="54"/>
      <c r="J4" s="54"/>
      <c r="K4" s="54"/>
      <c r="L4" s="54"/>
      <c r="M4" s="54"/>
      <c r="N4" s="54"/>
      <c r="O4" s="54"/>
    </row>
    <row r="5" spans="1:15" ht="9" customHeight="1">
      <c r="A5" s="54"/>
      <c r="B5" s="54"/>
      <c r="C5" s="54"/>
      <c r="D5" s="54"/>
      <c r="E5" s="54"/>
      <c r="F5" s="54"/>
      <c r="G5" s="54"/>
      <c r="H5" s="54"/>
      <c r="I5" s="54"/>
      <c r="J5" s="54"/>
      <c r="K5" s="54"/>
      <c r="L5" s="54"/>
      <c r="M5" s="54"/>
      <c r="N5" s="54"/>
      <c r="O5" s="54"/>
    </row>
    <row r="6" spans="1:15" ht="9.75" customHeight="1"/>
    <row r="7" spans="1:15" ht="25.5" customHeight="1">
      <c r="A7" s="120" t="s">
        <v>34</v>
      </c>
      <c r="B7" s="121"/>
      <c r="C7" s="121"/>
      <c r="D7" s="121"/>
      <c r="E7" s="121"/>
      <c r="F7" s="122"/>
      <c r="G7" s="3"/>
      <c r="H7" s="126" t="s">
        <v>35</v>
      </c>
      <c r="I7" s="127"/>
      <c r="J7" s="127"/>
      <c r="K7" s="127"/>
      <c r="L7" s="127"/>
      <c r="M7" s="127"/>
      <c r="N7" s="127"/>
      <c r="O7" s="128"/>
    </row>
    <row r="8" spans="1:15" ht="25.5" customHeight="1">
      <c r="A8" s="123"/>
      <c r="B8" s="124"/>
      <c r="C8" s="124"/>
      <c r="D8" s="124"/>
      <c r="E8" s="124"/>
      <c r="F8" s="125"/>
      <c r="G8" s="3"/>
      <c r="H8" s="129"/>
      <c r="I8" s="130"/>
      <c r="J8" s="130"/>
      <c r="K8" s="130"/>
      <c r="L8" s="130"/>
      <c r="M8" s="130"/>
      <c r="N8" s="130"/>
      <c r="O8" s="131"/>
    </row>
    <row r="9" spans="1:15" ht="66.75" customHeight="1">
      <c r="A9" s="57" t="s">
        <v>61</v>
      </c>
      <c r="B9" s="55"/>
      <c r="C9" s="56" t="str">
        <f>_計算!C5</f>
        <v>自社診断入力</v>
      </c>
      <c r="D9" s="56" t="str">
        <f>_計算!D5</f>
        <v>今回の自社診断スコア</v>
      </c>
      <c r="E9" s="56" t="s">
        <v>91</v>
      </c>
      <c r="F9" s="56" t="s">
        <v>92</v>
      </c>
    </row>
    <row r="10" spans="1:15" ht="18.75" customHeight="1">
      <c r="A10" s="61" t="str">
        <f>_診断項目!$A$8</f>
        <v>Part 1</v>
      </c>
      <c r="B10" s="72" t="str">
        <f>_診断項目!D13</f>
        <v>1-1 アップデート</v>
      </c>
      <c r="C10" s="71" t="e">
        <f>_計算!C6</f>
        <v>#N/A</v>
      </c>
      <c r="D10" s="73" t="e">
        <f>_計算!D6</f>
        <v>#N/A</v>
      </c>
      <c r="E10" s="74"/>
      <c r="F10" s="74"/>
    </row>
    <row r="11" spans="1:15" ht="18.75" customHeight="1">
      <c r="A11" s="118" t="str">
        <f>_診断項目!$B$8</f>
        <v>基本的対策</v>
      </c>
      <c r="B11" s="72" t="str">
        <f>_診断項目!D14</f>
        <v>1-2 ウイルス感染</v>
      </c>
      <c r="C11" s="71" t="e">
        <f>_計算!C7</f>
        <v>#N/A</v>
      </c>
      <c r="D11" s="73" t="e">
        <f>_計算!D7</f>
        <v>#N/A</v>
      </c>
      <c r="E11" s="74"/>
      <c r="F11" s="74"/>
    </row>
    <row r="12" spans="1:15">
      <c r="A12" s="119"/>
      <c r="B12" s="72" t="str">
        <f>_診断項目!D15</f>
        <v>1-3 パスワード</v>
      </c>
      <c r="C12" s="71" t="e">
        <f>_計算!C8</f>
        <v>#N/A</v>
      </c>
      <c r="D12" s="73" t="e">
        <f>_計算!D8</f>
        <v>#N/A</v>
      </c>
      <c r="E12" s="74"/>
      <c r="F12" s="74"/>
    </row>
    <row r="13" spans="1:15">
      <c r="A13" s="119"/>
      <c r="B13" s="72" t="str">
        <f>_診断項目!D16</f>
        <v>1-4 アクセス制御</v>
      </c>
      <c r="C13" s="71" t="e">
        <f>_計算!C9</f>
        <v>#N/A</v>
      </c>
      <c r="D13" s="73" t="e">
        <f>_計算!D9</f>
        <v>#N/A</v>
      </c>
      <c r="E13" s="74"/>
      <c r="F13" s="74"/>
    </row>
    <row r="14" spans="1:15">
      <c r="A14" s="119"/>
      <c r="B14" s="72" t="str">
        <f>_診断項目!D17</f>
        <v>1-5 バックアップ</v>
      </c>
      <c r="C14" s="71" t="e">
        <f>_計算!C10</f>
        <v>#N/A</v>
      </c>
      <c r="D14" s="73" t="e">
        <f>_計算!D10</f>
        <v>#N/A</v>
      </c>
      <c r="E14" s="74"/>
      <c r="F14" s="74"/>
    </row>
    <row r="15" spans="1:15">
      <c r="A15" s="62" t="str">
        <f>_診断項目!$A$9</f>
        <v>Part 2</v>
      </c>
      <c r="B15" s="72" t="str">
        <f>_診断項目!D18</f>
        <v>1-6 情報共有</v>
      </c>
      <c r="C15" s="71" t="e">
        <f>_計算!C11</f>
        <v>#N/A</v>
      </c>
      <c r="D15" s="73" t="e">
        <f>_計算!D11</f>
        <v>#N/A</v>
      </c>
      <c r="E15" s="74"/>
      <c r="F15" s="74"/>
    </row>
    <row r="16" spans="1:15">
      <c r="A16" s="132" t="str">
        <f>_診断項目!$B$9</f>
        <v>従業員としての対策</v>
      </c>
      <c r="B16" s="72" t="str">
        <f>_診断項目!D19</f>
        <v>2-7 電子メール受信</v>
      </c>
      <c r="C16" s="71" t="e">
        <f>_計算!C12</f>
        <v>#N/A</v>
      </c>
      <c r="D16" s="73" t="e">
        <f>_計算!D12</f>
        <v>#N/A</v>
      </c>
      <c r="E16" s="74"/>
      <c r="F16" s="74"/>
    </row>
    <row r="17" spans="1:6">
      <c r="A17" s="133"/>
      <c r="B17" s="72" t="str">
        <f>_診断項目!D20</f>
        <v>2-8 電子メール送信</v>
      </c>
      <c r="C17" s="71" t="e">
        <f>_計算!C13</f>
        <v>#N/A</v>
      </c>
      <c r="D17" s="73" t="e">
        <f>_計算!D13</f>
        <v>#N/A</v>
      </c>
      <c r="E17" s="74"/>
      <c r="F17" s="74"/>
    </row>
    <row r="18" spans="1:6">
      <c r="A18" s="133"/>
      <c r="B18" s="72" t="str">
        <f>_診断項目!D21</f>
        <v>2-9 添付重要情報の保護</v>
      </c>
      <c r="C18" s="71" t="e">
        <f>_計算!C14</f>
        <v>#N/A</v>
      </c>
      <c r="D18" s="73" t="e">
        <f>_計算!D14</f>
        <v>#N/A</v>
      </c>
      <c r="E18" s="74"/>
      <c r="F18" s="74"/>
    </row>
    <row r="19" spans="1:6">
      <c r="A19" s="133"/>
      <c r="B19" s="72" t="str">
        <f>_診断項目!D22</f>
        <v>2-10 無線LAN</v>
      </c>
      <c r="C19" s="71" t="e">
        <f>_計算!C15</f>
        <v>#N/A</v>
      </c>
      <c r="D19" s="73" t="e">
        <f>_計算!D15</f>
        <v>#N/A</v>
      </c>
      <c r="E19" s="74"/>
      <c r="F19" s="74"/>
    </row>
    <row r="20" spans="1:6">
      <c r="A20" s="133"/>
      <c r="B20" s="72" t="str">
        <f>_診断項目!D23</f>
        <v>2-11 インターネット</v>
      </c>
      <c r="C20" s="71" t="e">
        <f>_計算!C16</f>
        <v>#N/A</v>
      </c>
      <c r="D20" s="73" t="e">
        <f>_計算!D16</f>
        <v>#N/A</v>
      </c>
      <c r="E20" s="74"/>
      <c r="F20" s="74"/>
    </row>
    <row r="21" spans="1:6">
      <c r="A21" s="133"/>
      <c r="B21" s="72" t="str">
        <f>_診断項目!D24</f>
        <v>2-12 保管</v>
      </c>
      <c r="C21" s="71" t="e">
        <f>_計算!C17</f>
        <v>#N/A</v>
      </c>
      <c r="D21" s="73" t="e">
        <f>_計算!D17</f>
        <v>#N/A</v>
      </c>
      <c r="E21" s="74"/>
      <c r="F21" s="74"/>
    </row>
    <row r="22" spans="1:6">
      <c r="A22" s="133"/>
      <c r="B22" s="72" t="str">
        <f>_診断項目!D25</f>
        <v>2-13 盗難対策</v>
      </c>
      <c r="C22" s="71" t="e">
        <f>_計算!C18</f>
        <v>#N/A</v>
      </c>
      <c r="D22" s="73" t="e">
        <f>_計算!D18</f>
        <v>#N/A</v>
      </c>
      <c r="E22" s="74"/>
      <c r="F22" s="74"/>
    </row>
    <row r="23" spans="1:6">
      <c r="A23" s="133"/>
      <c r="B23" s="72" t="str">
        <f>_診断項目!D26</f>
        <v>2-14 破棄</v>
      </c>
      <c r="C23" s="71" t="e">
        <f>_計算!C19</f>
        <v>#N/A</v>
      </c>
      <c r="D23" s="73" t="e">
        <f>_計算!D19</f>
        <v>#N/A</v>
      </c>
      <c r="E23" s="74"/>
      <c r="F23" s="74"/>
    </row>
    <row r="24" spans="1:6">
      <c r="A24" s="133"/>
      <c r="B24" s="72" t="str">
        <f>_診断項目!D27</f>
        <v>2-15 利用者限定</v>
      </c>
      <c r="C24" s="71" t="e">
        <f>_計算!C20</f>
        <v>#N/A</v>
      </c>
      <c r="D24" s="73" t="e">
        <f>_計算!D20</f>
        <v>#N/A</v>
      </c>
      <c r="E24" s="74"/>
      <c r="F24" s="74"/>
    </row>
    <row r="25" spans="1:6">
      <c r="A25" s="133"/>
      <c r="B25" s="72" t="str">
        <f>_診断項目!D28</f>
        <v>2-16 立ち入り監視</v>
      </c>
      <c r="C25" s="71" t="e">
        <f>_計算!C21</f>
        <v>#N/A</v>
      </c>
      <c r="D25" s="73" t="e">
        <f>_計算!D21</f>
        <v>#N/A</v>
      </c>
      <c r="E25" s="74"/>
      <c r="F25" s="74"/>
    </row>
    <row r="26" spans="1:6">
      <c r="A26" s="133"/>
      <c r="B26" s="72" t="str">
        <f>_診断項目!D29</f>
        <v>2-17 盗難防止</v>
      </c>
      <c r="C26" s="71" t="e">
        <f>_計算!C22</f>
        <v>#N/A</v>
      </c>
      <c r="D26" s="73" t="e">
        <f>_計算!D22</f>
        <v>#N/A</v>
      </c>
      <c r="E26" s="74"/>
      <c r="F26" s="74"/>
    </row>
    <row r="27" spans="1:6">
      <c r="A27" s="133"/>
      <c r="B27" s="72" t="str">
        <f>_診断項目!D30</f>
        <v>3-18 ネットワーク監視</v>
      </c>
      <c r="C27" s="71" t="e">
        <f>_計算!C23</f>
        <v>#N/A</v>
      </c>
      <c r="D27" s="73" t="e">
        <f>_計算!D23</f>
        <v>#N/A</v>
      </c>
      <c r="E27" s="74"/>
      <c r="F27" s="74"/>
    </row>
    <row r="28" spans="1:6">
      <c r="A28" s="63" t="str">
        <f>_診断項目!$A$10</f>
        <v>Part 3</v>
      </c>
      <c r="B28" s="72" t="str">
        <f>_診断項目!D31</f>
        <v>3-19 ウェブサイト管理</v>
      </c>
      <c r="C28" s="71" t="e">
        <f>_計算!C24</f>
        <v>#N/A</v>
      </c>
      <c r="D28" s="73" t="e">
        <f>_計算!D24</f>
        <v>#N/A</v>
      </c>
      <c r="E28" s="74"/>
      <c r="F28" s="74"/>
    </row>
    <row r="29" spans="1:6">
      <c r="A29" s="134" t="str">
        <f>_診断項目!$B$10</f>
        <v>組織としての対策</v>
      </c>
      <c r="B29" s="72" t="str">
        <f>_診断項目!D32</f>
        <v>3-20 意識教育</v>
      </c>
      <c r="C29" s="71" t="e">
        <f>_計算!C25</f>
        <v>#N/A</v>
      </c>
      <c r="D29" s="73" t="e">
        <f>_計算!D25</f>
        <v>#N/A</v>
      </c>
      <c r="E29" s="74"/>
      <c r="F29" s="74"/>
    </row>
    <row r="30" spans="1:6">
      <c r="A30" s="135"/>
      <c r="B30" s="72" t="str">
        <f>_診断項目!D33</f>
        <v>3-21 個人所有</v>
      </c>
      <c r="C30" s="71" t="e">
        <f>_計算!C26</f>
        <v>#N/A</v>
      </c>
      <c r="D30" s="73" t="e">
        <f>_計算!D26</f>
        <v>#N/A</v>
      </c>
      <c r="E30" s="74"/>
      <c r="F30" s="74"/>
    </row>
    <row r="31" spans="1:6">
      <c r="A31" s="135"/>
      <c r="B31" s="72" t="str">
        <f>_診断項目!D34</f>
        <v>3-22 取引先</v>
      </c>
      <c r="C31" s="71" t="e">
        <f>_計算!C27</f>
        <v>#N/A</v>
      </c>
      <c r="D31" s="73" t="e">
        <f>_計算!D27</f>
        <v>#N/A</v>
      </c>
      <c r="E31" s="74"/>
      <c r="F31" s="74"/>
    </row>
    <row r="32" spans="1:6">
      <c r="A32" s="135"/>
      <c r="B32" s="72" t="str">
        <f>_診断項目!D35</f>
        <v>3-23 外部サービス</v>
      </c>
      <c r="C32" s="71" t="e">
        <f>_計算!C28</f>
        <v>#N/A</v>
      </c>
      <c r="D32" s="73" t="e">
        <f>_計算!D28</f>
        <v>#N/A</v>
      </c>
      <c r="E32" s="74"/>
      <c r="F32" s="74"/>
    </row>
    <row r="33" spans="1:15">
      <c r="A33" s="135"/>
      <c r="B33" s="72" t="str">
        <f>_診断項目!D36</f>
        <v>3-24 事故対応</v>
      </c>
      <c r="C33" s="71" t="e">
        <f>_計算!C29</f>
        <v>#N/A</v>
      </c>
      <c r="D33" s="73" t="e">
        <f>_計算!D29</f>
        <v>#N/A</v>
      </c>
      <c r="E33" s="74"/>
      <c r="F33" s="74"/>
    </row>
    <row r="34" spans="1:15">
      <c r="A34" s="135"/>
      <c r="B34" s="72" t="str">
        <f>_診断項目!D37</f>
        <v>3-25 対策の明確化</v>
      </c>
      <c r="C34" s="71" t="e">
        <f>_計算!C30</f>
        <v>#N/A</v>
      </c>
      <c r="D34" s="73" t="e">
        <f>_計算!D30</f>
        <v>#N/A</v>
      </c>
      <c r="E34" s="74"/>
      <c r="F34" s="74"/>
    </row>
    <row r="35" spans="1:15" s="2" customFormat="1" ht="67.5" customHeight="1">
      <c r="C35" s="58" t="s">
        <v>32</v>
      </c>
      <c r="D35" s="59" t="str">
        <f>_計算!D31</f>
        <v>全ての診断に回答してください。</v>
      </c>
      <c r="E35" s="60">
        <f>SUM(E10:E34)</f>
        <v>0</v>
      </c>
      <c r="F35" s="60">
        <f>SUM(F10:F34)</f>
        <v>0</v>
      </c>
    </row>
    <row r="37" spans="1:15" ht="25.5">
      <c r="B37" s="19" t="s">
        <v>77</v>
      </c>
    </row>
    <row r="38" spans="1:15" s="12" customFormat="1" ht="44.25" customHeight="1">
      <c r="A38" s="23" t="str">
        <f>IF(D35=100,_定義!$B$1,_定義!$B$2)</f>
        <v/>
      </c>
      <c r="B38" s="53" t="s">
        <v>33</v>
      </c>
      <c r="C38" s="137" t="s">
        <v>84</v>
      </c>
      <c r="D38" s="138"/>
      <c r="E38" s="138"/>
      <c r="F38" s="138"/>
      <c r="G38" s="20" t="s">
        <v>36</v>
      </c>
      <c r="H38" s="136" t="s">
        <v>62</v>
      </c>
      <c r="I38" s="136"/>
      <c r="J38" s="136"/>
      <c r="K38" s="142" t="str">
        <f>HYPERLINK(_リンク!$A$2,_リンク!$B$2)</f>
        <v>「中小企業の情報セキュティ対策ガイドライン」</v>
      </c>
      <c r="L38" s="143"/>
      <c r="M38" s="143"/>
      <c r="N38" s="143"/>
      <c r="O38" s="144"/>
    </row>
    <row r="39" spans="1:15" s="35" customFormat="1" ht="6" customHeight="1">
      <c r="A39" s="31"/>
      <c r="B39" s="46"/>
      <c r="C39" s="47"/>
      <c r="D39" s="48"/>
      <c r="E39" s="48"/>
      <c r="G39" s="32"/>
      <c r="H39" s="37"/>
      <c r="I39" s="37"/>
      <c r="J39" s="38"/>
      <c r="K39" s="33"/>
      <c r="L39" s="34"/>
      <c r="M39" s="34"/>
      <c r="N39" s="34"/>
      <c r="O39" s="34"/>
    </row>
    <row r="40" spans="1:15" s="3" customFormat="1" ht="22.5" customHeight="1">
      <c r="A40" s="139" t="str">
        <f>IF(AND(D35&gt;=70,D35&lt;=99),_定義!$B$1,_定義!$B$2)</f>
        <v/>
      </c>
      <c r="B40" s="140" t="s">
        <v>37</v>
      </c>
      <c r="C40" s="137" t="s">
        <v>40</v>
      </c>
      <c r="D40" s="138"/>
      <c r="E40" s="138"/>
      <c r="F40" s="138"/>
      <c r="G40" s="141" t="s">
        <v>36</v>
      </c>
      <c r="H40" s="136" t="s">
        <v>63</v>
      </c>
      <c r="I40" s="136"/>
      <c r="J40" s="136"/>
      <c r="K40" s="142" t="str">
        <f>HYPERLINK(_リンク!$A$4,_リンク!$B$4)</f>
        <v>「5分でできる！情報セキュリティ自社診断 解説編」</v>
      </c>
      <c r="L40" s="143"/>
      <c r="M40" s="143"/>
      <c r="N40" s="143"/>
      <c r="O40" s="144"/>
    </row>
    <row r="41" spans="1:15" s="3" customFormat="1" ht="39.75" customHeight="1">
      <c r="A41" s="139"/>
      <c r="B41" s="140"/>
      <c r="C41" s="137"/>
      <c r="D41" s="138"/>
      <c r="E41" s="138"/>
      <c r="F41" s="138"/>
      <c r="G41" s="141"/>
      <c r="H41" s="136"/>
      <c r="I41" s="136"/>
      <c r="J41" s="136"/>
      <c r="K41" s="142" t="str">
        <f>HYPERLINK(_リンク!$A$2,_リンク!$B$2)</f>
        <v>「中小企業の情報セキュティ対策ガイドライン」</v>
      </c>
      <c r="L41" s="143"/>
      <c r="M41" s="143"/>
      <c r="N41" s="143"/>
      <c r="O41" s="144"/>
    </row>
    <row r="42" spans="1:15" s="45" customFormat="1" ht="6" customHeight="1">
      <c r="A42" s="39"/>
      <c r="B42" s="40"/>
      <c r="C42" s="41"/>
      <c r="D42" s="42"/>
      <c r="E42" s="43"/>
      <c r="G42" s="44"/>
      <c r="H42" s="36"/>
      <c r="I42" s="37"/>
      <c r="J42" s="38"/>
      <c r="K42" s="33"/>
      <c r="L42" s="34"/>
      <c r="M42" s="34"/>
      <c r="N42" s="34"/>
      <c r="O42" s="34"/>
    </row>
    <row r="43" spans="1:15" s="3" customFormat="1" ht="31.5" customHeight="1">
      <c r="A43" s="148" t="str">
        <f>IF(AND(D35&gt;=50,D35&lt;=69),_定義!$B$1,_定義!$B$2)</f>
        <v/>
      </c>
      <c r="B43" s="151" t="s">
        <v>38</v>
      </c>
      <c r="C43" s="137" t="s">
        <v>41</v>
      </c>
      <c r="D43" s="138"/>
      <c r="E43" s="138"/>
      <c r="F43" s="138"/>
      <c r="G43" s="152" t="s">
        <v>36</v>
      </c>
      <c r="H43" s="136" t="s">
        <v>66</v>
      </c>
      <c r="I43" s="136"/>
      <c r="J43" s="136"/>
      <c r="K43" s="142" t="str">
        <f>HYPERLINK(_リンク!$A$4,_リンク!$B$4)</f>
        <v>「5分でできる！情報セキュリティ自社診断 解説編」</v>
      </c>
      <c r="L43" s="143"/>
      <c r="M43" s="143"/>
      <c r="N43" s="143"/>
      <c r="O43" s="144"/>
    </row>
    <row r="44" spans="1:15" s="3" customFormat="1" ht="51.75" customHeight="1">
      <c r="A44" s="148"/>
      <c r="B44" s="151"/>
      <c r="C44" s="137"/>
      <c r="D44" s="138"/>
      <c r="E44" s="138"/>
      <c r="F44" s="138"/>
      <c r="G44" s="152"/>
      <c r="H44" s="136"/>
      <c r="I44" s="136"/>
      <c r="J44" s="136"/>
      <c r="K44" s="142" t="str">
        <f>HYPERLINK(_リンク!$A$3,_リンク!$B$3)</f>
        <v>中小企業の情報セキュティ対策ガイドライン
付録4：情報セキュリティハンドブック（ひな形）</v>
      </c>
      <c r="L44" s="143"/>
      <c r="M44" s="143"/>
      <c r="N44" s="143"/>
      <c r="O44" s="144"/>
    </row>
    <row r="45" spans="1:15" s="3" customFormat="1" ht="6" customHeight="1">
      <c r="A45" s="39"/>
      <c r="B45" s="49"/>
      <c r="C45" s="48"/>
      <c r="D45" s="48"/>
      <c r="E45" s="48"/>
      <c r="G45" s="50"/>
      <c r="H45" s="37"/>
      <c r="I45" s="37"/>
      <c r="J45" s="37"/>
      <c r="K45" s="33"/>
      <c r="L45" s="51"/>
      <c r="M45" s="51"/>
      <c r="N45" s="51"/>
      <c r="O45" s="51"/>
    </row>
    <row r="46" spans="1:15" s="3" customFormat="1" ht="33" customHeight="1">
      <c r="A46" s="148" t="str">
        <f>IF(D35&lt;=49,_定義!$B$1,_定義!$B$2)</f>
        <v/>
      </c>
      <c r="B46" s="149" t="s">
        <v>39</v>
      </c>
      <c r="C46" s="137" t="s">
        <v>42</v>
      </c>
      <c r="D46" s="138"/>
      <c r="E46" s="138"/>
      <c r="F46" s="138"/>
      <c r="G46" s="150" t="s">
        <v>36</v>
      </c>
      <c r="H46" s="136" t="s">
        <v>67</v>
      </c>
      <c r="I46" s="136"/>
      <c r="J46" s="136"/>
      <c r="K46" s="142" t="str">
        <f>HYPERLINK(_リンク!$A$4,_リンク!$B$4)</f>
        <v>「5分でできる！情報セキュリティ自社診断 解説編」</v>
      </c>
      <c r="L46" s="143"/>
      <c r="M46" s="143"/>
      <c r="N46" s="143"/>
      <c r="O46" s="144"/>
    </row>
    <row r="47" spans="1:15" s="3" customFormat="1" ht="39" customHeight="1">
      <c r="A47" s="148"/>
      <c r="B47" s="149"/>
      <c r="C47" s="137"/>
      <c r="D47" s="138"/>
      <c r="E47" s="138"/>
      <c r="F47" s="138"/>
      <c r="G47" s="150"/>
      <c r="H47" s="136"/>
      <c r="I47" s="136"/>
      <c r="J47" s="136"/>
      <c r="K47" s="142" t="str">
        <f>HYPERLINK(_リンク!$A$5,_リンク!$B$5)</f>
        <v>「映像で知る情報セキュリティ」</v>
      </c>
      <c r="L47" s="143"/>
      <c r="M47" s="143"/>
      <c r="N47" s="143"/>
      <c r="O47" s="144"/>
    </row>
    <row r="48" spans="1:15" s="52" customFormat="1"/>
  </sheetData>
  <mergeCells count="32">
    <mergeCell ref="K38:O38"/>
    <mergeCell ref="A2:O2"/>
    <mergeCell ref="K47:O47"/>
    <mergeCell ref="K46:O46"/>
    <mergeCell ref="K44:O44"/>
    <mergeCell ref="K43:O43"/>
    <mergeCell ref="K41:O41"/>
    <mergeCell ref="K40:O40"/>
    <mergeCell ref="A46:A47"/>
    <mergeCell ref="B46:B47"/>
    <mergeCell ref="G46:G47"/>
    <mergeCell ref="H46:J47"/>
    <mergeCell ref="C46:F47"/>
    <mergeCell ref="A43:A44"/>
    <mergeCell ref="B43:B44"/>
    <mergeCell ref="G43:G44"/>
    <mergeCell ref="A16:A27"/>
    <mergeCell ref="A29:A34"/>
    <mergeCell ref="H38:J38"/>
    <mergeCell ref="C38:F38"/>
    <mergeCell ref="H43:J44"/>
    <mergeCell ref="C43:F44"/>
    <mergeCell ref="A40:A41"/>
    <mergeCell ref="B40:B41"/>
    <mergeCell ref="G40:G41"/>
    <mergeCell ref="H40:J41"/>
    <mergeCell ref="C40:F41"/>
    <mergeCell ref="A1:O1"/>
    <mergeCell ref="A3:O3"/>
    <mergeCell ref="A11:A14"/>
    <mergeCell ref="A7:F8"/>
    <mergeCell ref="H7:O8"/>
  </mergeCells>
  <phoneticPr fontId="1"/>
  <dataValidations count="25">
    <dataValidation allowBlank="1" showInputMessage="1" showErrorMessage="1" prompt="パソコンやスマホなどにはウイルス対策ソフトを導入し、ウイルス定義ファイルは最新の状態にしていますか？" sqref="B11" xr:uid="{3ACED5DF-F984-418B-8939-869EBCA1E5DF}"/>
    <dataValidation allowBlank="1" showInputMessage="1" showErrorMessage="1" prompt="パソコンやスマホなど情報機器のOSやソフトウェアは常に最新の状態にしていますか？" sqref="B10" xr:uid="{98579731-90B9-43DA-BF52-78C73F7C9314}"/>
    <dataValidation allowBlank="1" showInputMessage="1" showErrorMessage="1" prompt="パスワードは破られにくい「長く」「複雑な」パスワードを設定していますか？" sqref="B12" xr:uid="{054A30E7-4458-4E49-B475-C31D74170F91}"/>
    <dataValidation allowBlank="1" showInputMessage="1" showErrorMessage="1" prompt="重要情報に対する適切なアクセス制限を行っていますか？" sqref="B13" xr:uid="{60030A82-CD24-480E-8379-860F2B7F7B99}"/>
    <dataValidation allowBlank="1" showInputMessage="1" showErrorMessage="1" prompt="新たな脅威や攻撃の手口を知り対策を社内共有する仕組みはできていますか？" sqref="B14" xr:uid="{354E16AE-B0C0-456C-8589-3792399A2978}"/>
    <dataValidation allowBlank="1" showInputMessage="1" showErrorMessage="1" prompt="電子メールの添付ファイルや本文中のURLリンクを介したウイルス感染に気をつけていますか？" sqref="B15" xr:uid="{424C2116-001F-4315-BD1C-C1610661DDC5}"/>
    <dataValidation allowBlank="1" showInputMessage="1" showErrorMessage="1" prompt="情報セキュリティ対策（上記1～24など）をルール化し、従業員に明示していますか？" sqref="B34" xr:uid="{12D42E11-A9F0-44D5-949F-0B0B9AD060A2}"/>
    <dataValidation allowBlank="1" showInputMessage="1" showErrorMessage="1" prompt="セキュリティ事故が発生した場合に備え、緊急時の体制整備や対応手順を作成するなど準備をしていますか？" sqref="B33" xr:uid="{12ED3300-802B-42AE-BA47-E7795E2E7FA9}"/>
    <dataValidation allowBlank="1" showInputMessage="1" showErrorMessage="1" prompt="クラウドサービスやウェブサイトの運用などで利用する外部サービスは、安全・信頼性を把握して選定していますか？" sqref="B32" xr:uid="{2AA6B720-9B04-47AD-905A-B00D84B98A7C}"/>
    <dataValidation allowBlank="1" showInputMessage="1" showErrorMessage="1" prompt="重要情報の授受を伴う取引先との契約書には、秘密保持条項を規定していますか？" sqref="B31" xr:uid="{406B89B4-1DB1-4FBB-88DC-0D34770E99AF}"/>
    <dataValidation allowBlank="1" showInputMessage="1" showErrorMessage="1" prompt="個人所有の情報機器を業務で利用する場合のセキュリティ対策を明確にしていますか？" sqref="B30" xr:uid="{1A75C7BB-2205-4546-8309-5B2AEC3C4E4F}"/>
    <dataValidation allowBlank="1" showInputMessage="1" showErrorMessage="1" prompt="従業員にセキュリティに関する教育や注意喚起を行っていますか？" sqref="B29" xr:uid="{ADEC8E8A-5494-4462-BA55-2B16DBC4D939}"/>
    <dataValidation allowBlank="1" showInputMessage="1" showErrorMessage="1" prompt="従業員に守秘義務を理解してもらい、業務上知り得た情報を外部に漏らさないなどのルールを守らせていますか？" sqref="B28" xr:uid="{DD6FB06A-B126-4775-BE77-EC9E709CB946}"/>
    <dataValidation allowBlank="1" showInputMessage="1" showErrorMessage="1" prompt="重要情報が記載された書類や重要なデータが保存された媒体を破棄する時は、復元できないようにしていますか？" sqref="B27" xr:uid="{29B020D7-2A14-4E5A-8FB7-97FFB96D421B}"/>
    <dataValidation allowBlank="1" showInputMessage="1" showErrorMessage="1" prompt="事務所が無人になる時の施錠忘れ対策を実施していますか？" sqref="B26" xr:uid="{D83D258A-D104-4BBB-A95C-BFFFA01A1D0C}"/>
    <dataValidation allowBlank="1" showInputMessage="1" showErrorMessage="1" prompt="退社時にノートパソコンや備品を施錠保管するなど盗難防止対策をしていますか？" sqref="B25" xr:uid="{D14D8DEB-0110-4EDA-8F4A-1CBE45C08DFB}"/>
    <dataValidation allowBlank="1" showInputMessage="1" showErrorMessage="1" prompt="関係者以外の事務所への立ち入りを制限していますか？" sqref="B24" xr:uid="{416F6491-3F5F-43FF-85C8-E170CC142DDA}"/>
    <dataValidation allowBlank="1" showInputMessage="1" showErrorMessage="1" prompt="離席時にパソコン画面の覗き見や勝手な操作ができないようにしていますか？" sqref="B23" xr:uid="{65CB8E00-B3CC-4B15-B3CF-290E6A4524FD}"/>
    <dataValidation allowBlank="1" showInputMessage="1" showErrorMessage="1" prompt="重要情報が記載された書類や電子媒体を持ち出す時は、盗難や紛失の対策をしていますか？" sqref="B22" xr:uid="{4EB73EE0-B36B-4A55-98BC-4C92AE1C4FF3}"/>
    <dataValidation allowBlank="1" showInputMessage="1" showErrorMessage="1" prompt="紛失や盗難を防止するため、重要情報が記載された書類や電子媒体は机上に放置せず、書庫などに安全に保管していますか？" sqref="B21" xr:uid="{8496095D-B1C1-43FD-97CA-E2C94D6B45E0}"/>
    <dataValidation allowBlank="1" showInputMessage="1" showErrorMessage="1" prompt="パソコンやサーバーのウイルス感染、故障や誤操作による重要情報の消失に備えてバックアップを取得していますか？" sqref="B20" xr:uid="{CF1E80FF-7D16-42FE-B06C-9F906C1CBDC1}"/>
    <dataValidation allowBlank="1" showInputMessage="1" showErrorMessage="1" prompt="インターネットを介したウイルス感染やSNSへの書き込みなどのトラブルへの対策をしていますか？" sqref="B19" xr:uid="{8F2A13F4-7113-4422-B7AE-BCC43A54C990}"/>
    <dataValidation allowBlank="1" showInputMessage="1" showErrorMessage="1" prompt="重要情報は電子メール本文に書くのではなく、添付するファイルに書いてパスワードなどで保護していますか？" sqref="B17" xr:uid="{DD961E0D-9E97-43DA-846D-77789B1453A9}"/>
    <dataValidation allowBlank="1" showInputMessage="1" showErrorMessage="1" prompt="電子メールやFAXの宛先の送信ミスを防ぐ取り組みを実施していますか？" sqref="B16" xr:uid="{0B3D791B-8ADA-4784-A45A-AF7FC8ABD87F}"/>
    <dataValidation allowBlank="1" showInputMessage="1" showErrorMessage="1" prompt="無線LANを安全に使うために適切な暗号化方式を設定するなどの対策をしていますか？" sqref="B18" xr:uid="{5EA0F285-7A26-4ED1-9B09-F9BAAC1B168F}"/>
  </dataValidations>
  <printOptions horizontalCentered="1"/>
  <pageMargins left="0.23622047244094491" right="0.23622047244094491" top="0.74803149606299213" bottom="0.74803149606299213" header="0.31496062992125984" footer="0.31496062992125984"/>
  <pageSetup paperSize="9" scale="53" orientation="portrait" r:id="rId1"/>
  <headerFooter>
    <oddHeader>&amp;R&amp;G</oddHeader>
  </headerFooter>
  <ignoredErrors>
    <ignoredError sqref="C10:D34" evalError="1"/>
  </ignoredErrors>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 id="{ECF3B1AE-FB14-4D54-8819-A60ACEFBC2C2}">
            <xm:f>$A$38=_定義!$B$1</xm:f>
            <x14:dxf>
              <border>
                <left style="thin">
                  <color rgb="FFFF0000"/>
                </left>
                <right style="thin">
                  <color rgb="FFFF0000"/>
                </right>
                <top style="thin">
                  <color rgb="FFFF0000"/>
                </top>
                <bottom style="thin">
                  <color rgb="FFFF0000"/>
                </bottom>
              </border>
            </x14:dxf>
          </x14:cfRule>
          <xm:sqref>A38:O38</xm:sqref>
        </x14:conditionalFormatting>
        <x14:conditionalFormatting xmlns:xm="http://schemas.microsoft.com/office/excel/2006/main">
          <x14:cfRule type="expression" priority="3" id="{C962FBF9-8CB2-4DB4-A553-69EF95C6B258}">
            <xm:f>$A$40=_定義!$B$1</xm:f>
            <x14:dxf>
              <border>
                <left style="thin">
                  <color rgb="FFFF0000"/>
                </left>
                <right style="thin">
                  <color rgb="FFFF0000"/>
                </right>
                <top style="thin">
                  <color rgb="FFFF0000"/>
                </top>
                <bottom style="thin">
                  <color rgb="FFFF0000"/>
                </bottom>
                <vertical/>
                <horizontal/>
              </border>
            </x14:dxf>
          </x14:cfRule>
          <xm:sqref>A40:O41</xm:sqref>
        </x14:conditionalFormatting>
        <x14:conditionalFormatting xmlns:xm="http://schemas.microsoft.com/office/excel/2006/main">
          <x14:cfRule type="expression" priority="2" id="{BFF0549B-5BF2-4E75-BC9B-B1379D32FC17}">
            <xm:f>$A$43=_定義!$B$1</xm:f>
            <x14:dxf>
              <border>
                <left style="thin">
                  <color rgb="FFFF0000"/>
                </left>
                <right style="thin">
                  <color rgb="FFFF0000"/>
                </right>
                <top style="thin">
                  <color rgb="FFFF0000"/>
                </top>
                <bottom style="thin">
                  <color rgb="FFFF0000"/>
                </bottom>
                <vertical/>
                <horizontal/>
              </border>
            </x14:dxf>
          </x14:cfRule>
          <xm:sqref>A43:O44</xm:sqref>
        </x14:conditionalFormatting>
        <x14:conditionalFormatting xmlns:xm="http://schemas.microsoft.com/office/excel/2006/main">
          <x14:cfRule type="expression" priority="1" id="{BA407D9E-F8C9-42A4-B58C-27A070AA7F86}">
            <xm:f>$A$46=_定義!$B$1</xm:f>
            <x14:dxf>
              <border>
                <left style="thin">
                  <color rgb="FFFF0000"/>
                </left>
                <right style="thin">
                  <color rgb="FFFF0000"/>
                </right>
                <top style="thin">
                  <color rgb="FFFF0000"/>
                </top>
                <bottom style="thin">
                  <color rgb="FFFF0000"/>
                </bottom>
                <vertical/>
                <horizontal/>
              </border>
            </x14:dxf>
          </x14:cfRule>
          <xm:sqref>A46:O47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2A82-5327-48AB-9623-B7F21C97975F}">
  <dimension ref="A2:B8"/>
  <sheetViews>
    <sheetView workbookViewId="0">
      <selection activeCell="A5" sqref="A5"/>
    </sheetView>
  </sheetViews>
  <sheetFormatPr defaultRowHeight="18.75"/>
  <cols>
    <col min="1" max="1" width="77.625" customWidth="1"/>
    <col min="2" max="2" width="58.625" customWidth="1"/>
  </cols>
  <sheetData>
    <row r="2" spans="1:2">
      <c r="A2" s="28" t="s">
        <v>76</v>
      </c>
      <c r="B2" t="s">
        <v>44</v>
      </c>
    </row>
    <row r="3" spans="1:2" ht="37.5">
      <c r="A3" s="28" t="s">
        <v>76</v>
      </c>
      <c r="B3" s="6" t="str">
        <f>"中小企業の情報セキュティ対策ガイドライン"&amp;CHAR(10)&amp;"付録4：情報セキュリティハンドブック（ひな形）"</f>
        <v>中小企業の情報セキュティ対策ガイドライン
付録4：情報セキュリティハンドブック（ひな形）</v>
      </c>
    </row>
    <row r="4" spans="1:2">
      <c r="A4" s="28" t="s">
        <v>133</v>
      </c>
      <c r="B4" t="s">
        <v>74</v>
      </c>
    </row>
    <row r="5" spans="1:2">
      <c r="A5" s="28" t="s">
        <v>75</v>
      </c>
      <c r="B5" t="s">
        <v>43</v>
      </c>
    </row>
    <row r="6" spans="1:2">
      <c r="A6" t="str">
        <f>A4</f>
        <v>https://www.ipa.go.jp/security/guide/sme/ug65p90000019cbk-att/sme_guideline_v4.0_app_3.pdf</v>
      </c>
      <c r="B6" t="s">
        <v>81</v>
      </c>
    </row>
    <row r="7" spans="1:2">
      <c r="A7" t="str">
        <f>A2</f>
        <v>https://www.ipa.go.jp/security/guide/sme/about.html</v>
      </c>
      <c r="B7" t="s">
        <v>82</v>
      </c>
    </row>
    <row r="8" spans="1:2">
      <c r="B8" s="28"/>
    </row>
  </sheetData>
  <phoneticPr fontId="1"/>
  <hyperlinks>
    <hyperlink ref="A4" r:id="rId1" xr:uid="{8E4CBD1E-3BDF-41AB-996C-767B8A573FE3}"/>
    <hyperlink ref="A5" r:id="rId2" xr:uid="{9F5D180F-0E48-4E65-9D88-A9FF9C8D06BA}"/>
    <hyperlink ref="A2" r:id="rId3" xr:uid="{69023434-ADF8-4E69-9E47-F16EB38D50B8}"/>
    <hyperlink ref="A3" r:id="rId4" xr:uid="{2360FAC5-6E58-4A49-9AFF-9AB8CFB2947D}"/>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DF66-E5CA-4969-8480-489C4244DC37}">
  <dimension ref="A1:E37"/>
  <sheetViews>
    <sheetView workbookViewId="0">
      <selection activeCell="C20" sqref="C20"/>
    </sheetView>
  </sheetViews>
  <sheetFormatPr defaultRowHeight="18.75"/>
  <cols>
    <col min="1" max="1" width="18.25" customWidth="1"/>
    <col min="2" max="2" width="6.125" customWidth="1"/>
    <col min="3" max="3" width="23" bestFit="1" customWidth="1"/>
    <col min="4" max="4" width="23" style="4" customWidth="1"/>
    <col min="5" max="5" width="127.625" customWidth="1"/>
  </cols>
  <sheetData>
    <row r="1" spans="1:5">
      <c r="A1" t="s">
        <v>0</v>
      </c>
    </row>
    <row r="2" spans="1:5">
      <c r="A2" s="9" t="s">
        <v>1</v>
      </c>
      <c r="B2" s="9">
        <v>4</v>
      </c>
    </row>
    <row r="3" spans="1:5">
      <c r="A3" s="9" t="s">
        <v>2</v>
      </c>
      <c r="B3" s="9">
        <v>2</v>
      </c>
      <c r="D3" s="4" t="s">
        <v>64</v>
      </c>
    </row>
    <row r="4" spans="1:5">
      <c r="A4" s="9" t="s">
        <v>3</v>
      </c>
      <c r="B4" s="9">
        <v>0</v>
      </c>
    </row>
    <row r="5" spans="1:5">
      <c r="A5" s="9" t="s">
        <v>4</v>
      </c>
      <c r="B5" s="9">
        <v>-1</v>
      </c>
    </row>
    <row r="7" spans="1:5">
      <c r="A7" t="s">
        <v>45</v>
      </c>
    </row>
    <row r="8" spans="1:5" s="2" customFormat="1">
      <c r="A8" s="1" t="s">
        <v>49</v>
      </c>
      <c r="B8" s="2" t="s">
        <v>46</v>
      </c>
      <c r="D8" s="17"/>
    </row>
    <row r="9" spans="1:5" s="2" customFormat="1">
      <c r="A9" s="1" t="s">
        <v>50</v>
      </c>
      <c r="B9" s="2" t="s">
        <v>47</v>
      </c>
      <c r="D9" s="17"/>
    </row>
    <row r="10" spans="1:5" s="2" customFormat="1">
      <c r="A10" s="1" t="s">
        <v>51</v>
      </c>
      <c r="B10" s="2" t="s">
        <v>48</v>
      </c>
      <c r="D10" s="17"/>
    </row>
    <row r="12" spans="1:5">
      <c r="A12" t="s">
        <v>5</v>
      </c>
    </row>
    <row r="13" spans="1:5" ht="19.5">
      <c r="A13" s="8">
        <v>1</v>
      </c>
      <c r="B13" s="64">
        <v>1</v>
      </c>
      <c r="C13" s="65" t="s">
        <v>6</v>
      </c>
      <c r="D13" s="79" t="str">
        <f>A13&amp;"-"&amp;B13&amp;" "&amp;C13</f>
        <v>1-1 アップデート</v>
      </c>
      <c r="E13" s="80" t="s">
        <v>104</v>
      </c>
    </row>
    <row r="14" spans="1:5" ht="21.75">
      <c r="A14" s="8">
        <v>1</v>
      </c>
      <c r="B14" s="64">
        <v>2</v>
      </c>
      <c r="C14" s="65" t="s">
        <v>7</v>
      </c>
      <c r="D14" s="79" t="str">
        <f t="shared" ref="D14:D37" si="0">A14&amp;"-"&amp;B14&amp;" "&amp;C14</f>
        <v>1-2 ウイルス感染</v>
      </c>
      <c r="E14" s="80" t="s">
        <v>127</v>
      </c>
    </row>
    <row r="15" spans="1:5" ht="19.5">
      <c r="A15" s="8">
        <v>1</v>
      </c>
      <c r="B15" s="64">
        <v>3</v>
      </c>
      <c r="C15" s="65" t="s">
        <v>8</v>
      </c>
      <c r="D15" s="79" t="str">
        <f t="shared" si="0"/>
        <v>1-3 パスワード</v>
      </c>
      <c r="E15" s="80" t="s">
        <v>105</v>
      </c>
    </row>
    <row r="16" spans="1:5" ht="19.5">
      <c r="A16" s="8">
        <v>1</v>
      </c>
      <c r="B16" s="64">
        <v>4</v>
      </c>
      <c r="C16" s="65" t="s">
        <v>9</v>
      </c>
      <c r="D16" s="79" t="str">
        <f t="shared" si="0"/>
        <v>1-4 アクセス制御</v>
      </c>
      <c r="E16" s="80" t="s">
        <v>106</v>
      </c>
    </row>
    <row r="17" spans="1:5" ht="21.75">
      <c r="A17" s="8">
        <v>1</v>
      </c>
      <c r="B17" s="64">
        <v>5</v>
      </c>
      <c r="C17" s="65" t="s">
        <v>15</v>
      </c>
      <c r="D17" s="79" t="str">
        <f t="shared" si="0"/>
        <v>1-5 バックアップ</v>
      </c>
      <c r="E17" s="80" t="s">
        <v>128</v>
      </c>
    </row>
    <row r="18" spans="1:5" ht="19.5">
      <c r="A18" s="8">
        <v>1</v>
      </c>
      <c r="B18" s="64">
        <v>6</v>
      </c>
      <c r="C18" s="65" t="s">
        <v>10</v>
      </c>
      <c r="D18" s="79" t="str">
        <f t="shared" si="0"/>
        <v>1-6 情報共有</v>
      </c>
      <c r="E18" s="80" t="s">
        <v>107</v>
      </c>
    </row>
    <row r="19" spans="1:5" ht="19.5">
      <c r="A19" s="8">
        <v>2</v>
      </c>
      <c r="B19" s="64">
        <v>7</v>
      </c>
      <c r="C19" s="65" t="s">
        <v>11</v>
      </c>
      <c r="D19" s="79" t="str">
        <f>A19&amp;"-"&amp;B19&amp;" "&amp;C19</f>
        <v>2-7 電子メール受信</v>
      </c>
      <c r="E19" s="80" t="s">
        <v>108</v>
      </c>
    </row>
    <row r="20" spans="1:5" ht="19.5">
      <c r="A20" s="8">
        <v>2</v>
      </c>
      <c r="B20" s="64">
        <v>8</v>
      </c>
      <c r="C20" s="65" t="s">
        <v>12</v>
      </c>
      <c r="D20" s="79" t="str">
        <f>A20&amp;"-"&amp;B20&amp;" "&amp;C20</f>
        <v>2-8 電子メール送信</v>
      </c>
      <c r="E20" s="80" t="s">
        <v>109</v>
      </c>
    </row>
    <row r="21" spans="1:5" ht="19.5">
      <c r="A21" s="8">
        <v>2</v>
      </c>
      <c r="B21" s="64">
        <v>9</v>
      </c>
      <c r="C21" s="65" t="s">
        <v>88</v>
      </c>
      <c r="D21" s="79" t="str">
        <f>A21&amp;"-"&amp;B21&amp;" "&amp;C21</f>
        <v>2-9 添付重要情報の保護</v>
      </c>
      <c r="E21" s="80" t="s">
        <v>110</v>
      </c>
    </row>
    <row r="22" spans="1:5" ht="19.5">
      <c r="A22" s="8">
        <v>2</v>
      </c>
      <c r="B22" s="64">
        <v>10</v>
      </c>
      <c r="C22" s="65" t="s">
        <v>13</v>
      </c>
      <c r="D22" s="79" t="str">
        <f>A22&amp;"-"&amp;B22&amp;" "&amp;C22</f>
        <v>2-10 無線LAN</v>
      </c>
      <c r="E22" s="80" t="s">
        <v>111</v>
      </c>
    </row>
    <row r="23" spans="1:5" ht="19.5">
      <c r="A23" s="8">
        <v>2</v>
      </c>
      <c r="B23" s="64">
        <v>11</v>
      </c>
      <c r="C23" s="65" t="s">
        <v>14</v>
      </c>
      <c r="D23" s="79" t="str">
        <f>A23&amp;"-"&amp;B23&amp;" "&amp;C23</f>
        <v>2-11 インターネット</v>
      </c>
      <c r="E23" s="80" t="s">
        <v>112</v>
      </c>
    </row>
    <row r="24" spans="1:5" ht="19.5">
      <c r="A24" s="8">
        <v>2</v>
      </c>
      <c r="B24" s="64">
        <v>12</v>
      </c>
      <c r="C24" s="65" t="s">
        <v>16</v>
      </c>
      <c r="D24" s="79" t="str">
        <f t="shared" si="0"/>
        <v>2-12 保管</v>
      </c>
      <c r="E24" s="80" t="s">
        <v>113</v>
      </c>
    </row>
    <row r="25" spans="1:5" ht="19.5">
      <c r="A25" s="8">
        <v>2</v>
      </c>
      <c r="B25" s="64">
        <v>13</v>
      </c>
      <c r="C25" s="65" t="s">
        <v>17</v>
      </c>
      <c r="D25" s="79" t="str">
        <f t="shared" si="0"/>
        <v>2-13 盗難対策</v>
      </c>
      <c r="E25" s="80" t="s">
        <v>114</v>
      </c>
    </row>
    <row r="26" spans="1:5" ht="19.5">
      <c r="A26" s="8">
        <v>2</v>
      </c>
      <c r="B26" s="64">
        <v>14</v>
      </c>
      <c r="C26" s="78" t="s">
        <v>21</v>
      </c>
      <c r="D26" s="79" t="str">
        <f>A26&amp;"-"&amp;B26&amp;" "&amp;C26</f>
        <v>2-14 破棄</v>
      </c>
      <c r="E26" s="80" t="s">
        <v>115</v>
      </c>
    </row>
    <row r="27" spans="1:5" ht="19.5">
      <c r="A27" s="8">
        <v>2</v>
      </c>
      <c r="B27" s="64">
        <v>15</v>
      </c>
      <c r="C27" s="65" t="s">
        <v>18</v>
      </c>
      <c r="D27" s="79" t="str">
        <f>A27&amp;"-"&amp;B27&amp;" "&amp;C27</f>
        <v>2-15 利用者限定</v>
      </c>
      <c r="E27" s="80" t="s">
        <v>116</v>
      </c>
    </row>
    <row r="28" spans="1:5" ht="19.5">
      <c r="A28" s="8">
        <v>2</v>
      </c>
      <c r="B28" s="64">
        <v>16</v>
      </c>
      <c r="C28" s="65" t="s">
        <v>19</v>
      </c>
      <c r="D28" s="79" t="str">
        <f>A28&amp;"-"&amp;B28&amp;" "&amp;C28</f>
        <v>2-16 立ち入り監視</v>
      </c>
      <c r="E28" s="80" t="s">
        <v>117</v>
      </c>
    </row>
    <row r="29" spans="1:5" ht="19.5">
      <c r="A29" s="8">
        <v>2</v>
      </c>
      <c r="B29" s="64">
        <v>17</v>
      </c>
      <c r="C29" s="65" t="s">
        <v>20</v>
      </c>
      <c r="D29" s="79" t="str">
        <f>A29&amp;"-"&amp;B29&amp;" "&amp;C29</f>
        <v>2-17 盗難防止</v>
      </c>
      <c r="E29" s="80" t="s">
        <v>118</v>
      </c>
    </row>
    <row r="30" spans="1:5" ht="19.5">
      <c r="A30" s="8">
        <v>3</v>
      </c>
      <c r="B30" s="64">
        <v>18</v>
      </c>
      <c r="C30" s="65" t="s">
        <v>129</v>
      </c>
      <c r="D30" s="79" t="str">
        <f>A30&amp;"-"&amp;B30&amp;" "&amp;C30</f>
        <v>3-18 ネットワーク監視</v>
      </c>
      <c r="E30" s="80" t="s">
        <v>119</v>
      </c>
    </row>
    <row r="31" spans="1:5" ht="19.5">
      <c r="A31" s="8">
        <v>3</v>
      </c>
      <c r="B31" s="64">
        <v>19</v>
      </c>
      <c r="C31" s="65" t="s">
        <v>130</v>
      </c>
      <c r="D31" s="79" t="str">
        <f t="shared" si="0"/>
        <v>3-19 ウェブサイト管理</v>
      </c>
      <c r="E31" s="80" t="s">
        <v>120</v>
      </c>
    </row>
    <row r="32" spans="1:5" ht="19.5">
      <c r="A32" s="8">
        <v>3</v>
      </c>
      <c r="B32" s="64">
        <v>20</v>
      </c>
      <c r="C32" s="65" t="s">
        <v>22</v>
      </c>
      <c r="D32" s="79" t="str">
        <f t="shared" si="0"/>
        <v>3-20 意識教育</v>
      </c>
      <c r="E32" s="80" t="s">
        <v>121</v>
      </c>
    </row>
    <row r="33" spans="1:5" ht="19.5">
      <c r="A33" s="8">
        <v>3</v>
      </c>
      <c r="B33" s="64">
        <v>21</v>
      </c>
      <c r="C33" s="65" t="s">
        <v>23</v>
      </c>
      <c r="D33" s="79" t="str">
        <f t="shared" si="0"/>
        <v>3-21 個人所有</v>
      </c>
      <c r="E33" s="80" t="s">
        <v>122</v>
      </c>
    </row>
    <row r="34" spans="1:5" ht="19.5">
      <c r="A34" s="8">
        <v>3</v>
      </c>
      <c r="B34" s="64">
        <v>22</v>
      </c>
      <c r="C34" s="65" t="s">
        <v>24</v>
      </c>
      <c r="D34" s="79" t="str">
        <f t="shared" si="0"/>
        <v>3-22 取引先</v>
      </c>
      <c r="E34" s="80" t="s">
        <v>123</v>
      </c>
    </row>
    <row r="35" spans="1:5" ht="19.5">
      <c r="A35" s="8">
        <v>3</v>
      </c>
      <c r="B35" s="64">
        <v>23</v>
      </c>
      <c r="C35" s="65" t="s">
        <v>25</v>
      </c>
      <c r="D35" s="79" t="str">
        <f t="shared" si="0"/>
        <v>3-23 外部サービス</v>
      </c>
      <c r="E35" s="80" t="s">
        <v>124</v>
      </c>
    </row>
    <row r="36" spans="1:5" ht="19.5">
      <c r="A36" s="8">
        <v>3</v>
      </c>
      <c r="B36" s="64">
        <v>24</v>
      </c>
      <c r="C36" s="65" t="s">
        <v>26</v>
      </c>
      <c r="D36" s="79" t="str">
        <f t="shared" si="0"/>
        <v>3-24 事故対応</v>
      </c>
      <c r="E36" s="80" t="s">
        <v>125</v>
      </c>
    </row>
    <row r="37" spans="1:5" ht="19.5">
      <c r="A37" s="8">
        <v>3</v>
      </c>
      <c r="B37" s="64">
        <v>25</v>
      </c>
      <c r="C37" s="65" t="s">
        <v>27</v>
      </c>
      <c r="D37" s="79" t="str">
        <f t="shared" si="0"/>
        <v>3-25 対策の明確化</v>
      </c>
      <c r="E37" s="80" t="s">
        <v>126</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2DE3-8F0D-44D4-B06A-5B86913049FB}">
  <dimension ref="A1:C4"/>
  <sheetViews>
    <sheetView workbookViewId="0">
      <selection activeCell="B8" sqref="B8"/>
    </sheetView>
  </sheetViews>
  <sheetFormatPr defaultRowHeight="18.75"/>
  <cols>
    <col min="1" max="1" width="11" bestFit="1" customWidth="1"/>
    <col min="3" max="3" width="29.125" customWidth="1"/>
  </cols>
  <sheetData>
    <row r="1" spans="1:3">
      <c r="A1" s="9" t="s">
        <v>54</v>
      </c>
      <c r="B1" s="8" t="s">
        <v>52</v>
      </c>
    </row>
    <row r="2" spans="1:3">
      <c r="A2" s="9" t="s">
        <v>53</v>
      </c>
      <c r="B2" s="8" t="str">
        <f>""</f>
        <v/>
      </c>
    </row>
    <row r="4" spans="1:3">
      <c r="A4" s="9" t="s">
        <v>55</v>
      </c>
      <c r="B4" s="9" t="e">
        <f>NA( )</f>
        <v>#N/A</v>
      </c>
      <c r="C4" s="9" t="s">
        <v>65</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68AE-C6C1-4080-A033-D5DCD56C78F3}">
  <dimension ref="A1:D31"/>
  <sheetViews>
    <sheetView workbookViewId="0">
      <selection activeCell="G21" sqref="G21"/>
    </sheetView>
  </sheetViews>
  <sheetFormatPr defaultRowHeight="18.75"/>
  <cols>
    <col min="1" max="1" width="3.5" bestFit="1" customWidth="1"/>
    <col min="2" max="2" width="24.875" customWidth="1"/>
    <col min="3" max="3" width="17.625" customWidth="1"/>
    <col min="4" max="4" width="23.125" style="2" customWidth="1"/>
  </cols>
  <sheetData>
    <row r="1" spans="1:4">
      <c r="B1" s="9" t="s">
        <v>29</v>
      </c>
      <c r="C1" s="9">
        <v>25</v>
      </c>
    </row>
    <row r="2" spans="1:4">
      <c r="B2" s="9" t="s">
        <v>28</v>
      </c>
      <c r="C2" s="10">
        <f>COUNTA(診断入力!D4:D28)</f>
        <v>0</v>
      </c>
    </row>
    <row r="3" spans="1:4">
      <c r="B3" s="21" t="s">
        <v>30</v>
      </c>
      <c r="C3" s="22">
        <f>100</f>
        <v>100</v>
      </c>
    </row>
    <row r="5" spans="1:4" s="6" customFormat="1">
      <c r="A5" s="18"/>
      <c r="B5" s="18" t="s">
        <v>61</v>
      </c>
      <c r="C5" s="18" t="s">
        <v>56</v>
      </c>
      <c r="D5" s="18" t="s">
        <v>64</v>
      </c>
    </row>
    <row r="6" spans="1:4">
      <c r="A6" s="14">
        <v>1</v>
      </c>
      <c r="B6" s="14" t="str">
        <f>_診断項目!D13</f>
        <v>1-1 アップデート</v>
      </c>
      <c r="C6" s="14" t="e">
        <f>IF(ISBLANK(診断入力!D4),_定義!$B$4,診断入力!D4)</f>
        <v>#N/A</v>
      </c>
      <c r="D6" s="14" t="e">
        <f>IF(ISBLANK(診断入力!D4),_定義!$B$4,VLOOKUP(診断入力!D4,_診断項目!$A$2:$B$5,2,FALSE))</f>
        <v>#N/A</v>
      </c>
    </row>
    <row r="7" spans="1:4">
      <c r="A7" s="14">
        <v>2</v>
      </c>
      <c r="B7" s="14" t="str">
        <f>_診断項目!D14</f>
        <v>1-2 ウイルス感染</v>
      </c>
      <c r="C7" s="14" t="e">
        <f>IF(ISBLANK(診断入力!D5),_定義!$B$4,診断入力!D5)</f>
        <v>#N/A</v>
      </c>
      <c r="D7" s="14" t="e">
        <f>IF(ISBLANK(診断入力!D5),_定義!$B$4,VLOOKUP(診断入力!D5,_診断項目!$A$2:$B$5,2,FALSE))</f>
        <v>#N/A</v>
      </c>
    </row>
    <row r="8" spans="1:4">
      <c r="A8" s="14">
        <v>3</v>
      </c>
      <c r="B8" s="14" t="str">
        <f>_診断項目!D15</f>
        <v>1-3 パスワード</v>
      </c>
      <c r="C8" s="14" t="e">
        <f>IF(ISBLANK(診断入力!D6),_定義!$B$4,診断入力!D6)</f>
        <v>#N/A</v>
      </c>
      <c r="D8" s="14" t="e">
        <f>IF(ISBLANK(診断入力!D6),_定義!$B$4,VLOOKUP(診断入力!D6,_診断項目!$A$2:$B$5,2,FALSE))</f>
        <v>#N/A</v>
      </c>
    </row>
    <row r="9" spans="1:4">
      <c r="A9" s="14">
        <v>4</v>
      </c>
      <c r="B9" s="14" t="str">
        <f>_診断項目!D16</f>
        <v>1-4 アクセス制御</v>
      </c>
      <c r="C9" s="14" t="e">
        <f>IF(ISBLANK(診断入力!D7),_定義!$B$4,診断入力!D7)</f>
        <v>#N/A</v>
      </c>
      <c r="D9" s="14" t="e">
        <f>IF(ISBLANK(診断入力!D7),_定義!$B$4,VLOOKUP(診断入力!D7,_診断項目!$A$2:$B$5,2,FALSE))</f>
        <v>#N/A</v>
      </c>
    </row>
    <row r="10" spans="1:4">
      <c r="A10" s="14">
        <v>5</v>
      </c>
      <c r="B10" s="14" t="str">
        <f>_診断項目!D17</f>
        <v>1-5 バックアップ</v>
      </c>
      <c r="C10" s="14" t="e">
        <f>IF(ISBLANK(診断入力!D8),_定義!$B$4,診断入力!D8)</f>
        <v>#N/A</v>
      </c>
      <c r="D10" s="14" t="e">
        <f>IF(ISBLANK(診断入力!D8),_定義!$B$4,VLOOKUP(診断入力!D8,_診断項目!$A$2:$B$5,2,FALSE))</f>
        <v>#N/A</v>
      </c>
    </row>
    <row r="11" spans="1:4">
      <c r="A11" s="14">
        <v>6</v>
      </c>
      <c r="B11" s="14" t="str">
        <f>_診断項目!D18</f>
        <v>1-6 情報共有</v>
      </c>
      <c r="C11" s="14" t="e">
        <f>IF(ISBLANK(診断入力!D9),_定義!$B$4,診断入力!D9)</f>
        <v>#N/A</v>
      </c>
      <c r="D11" s="14" t="e">
        <f>IF(ISBLANK(診断入力!D9),_定義!$B$4,VLOOKUP(診断入力!D9,_診断項目!$A$2:$B$5,2,FALSE))</f>
        <v>#N/A</v>
      </c>
    </row>
    <row r="12" spans="1:4">
      <c r="A12" s="14">
        <v>7</v>
      </c>
      <c r="B12" s="14" t="str">
        <f>_診断項目!D19</f>
        <v>2-7 電子メール受信</v>
      </c>
      <c r="C12" s="14" t="e">
        <f>IF(ISBLANK(診断入力!D10),_定義!$B$4,診断入力!D10)</f>
        <v>#N/A</v>
      </c>
      <c r="D12" s="14" t="e">
        <f>IF(ISBLANK(診断入力!D10),_定義!$B$4,VLOOKUP(診断入力!D10,_診断項目!$A$2:$B$5,2,FALSE))</f>
        <v>#N/A</v>
      </c>
    </row>
    <row r="13" spans="1:4">
      <c r="A13" s="14">
        <v>8</v>
      </c>
      <c r="B13" s="14" t="str">
        <f>_診断項目!D20</f>
        <v>2-8 電子メール送信</v>
      </c>
      <c r="C13" s="14" t="e">
        <f>IF(ISBLANK(診断入力!D11),_定義!$B$4,診断入力!D11)</f>
        <v>#N/A</v>
      </c>
      <c r="D13" s="14" t="e">
        <f>IF(ISBLANK(診断入力!D11),_定義!$B$4,VLOOKUP(診断入力!D11,_診断項目!$A$2:$B$5,2,FALSE))</f>
        <v>#N/A</v>
      </c>
    </row>
    <row r="14" spans="1:4">
      <c r="A14" s="14">
        <v>9</v>
      </c>
      <c r="B14" s="14" t="str">
        <f>_診断項目!D21</f>
        <v>2-9 添付重要情報の保護</v>
      </c>
      <c r="C14" s="14" t="e">
        <f>IF(ISBLANK(診断入力!D12),_定義!$B$4,診断入力!D12)</f>
        <v>#N/A</v>
      </c>
      <c r="D14" s="14" t="e">
        <f>IF(ISBLANK(診断入力!D12),_定義!$B$4,VLOOKUP(診断入力!D12,_診断項目!$A$2:$B$5,2,FALSE))</f>
        <v>#N/A</v>
      </c>
    </row>
    <row r="15" spans="1:4">
      <c r="A15" s="14">
        <v>10</v>
      </c>
      <c r="B15" s="14" t="str">
        <f>_診断項目!D22</f>
        <v>2-10 無線LAN</v>
      </c>
      <c r="C15" s="14" t="e">
        <f>IF(ISBLANK(診断入力!D13),_定義!$B$4,診断入力!D13)</f>
        <v>#N/A</v>
      </c>
      <c r="D15" s="14" t="e">
        <f>IF(ISBLANK(診断入力!D13),_定義!$B$4,VLOOKUP(診断入力!D13,_診断項目!$A$2:$B$5,2,FALSE))</f>
        <v>#N/A</v>
      </c>
    </row>
    <row r="16" spans="1:4">
      <c r="A16" s="14">
        <v>11</v>
      </c>
      <c r="B16" s="14" t="str">
        <f>_診断項目!D23</f>
        <v>2-11 インターネット</v>
      </c>
      <c r="C16" s="14" t="e">
        <f>IF(ISBLANK(診断入力!D14),_定義!$B$4,診断入力!D14)</f>
        <v>#N/A</v>
      </c>
      <c r="D16" s="14" t="e">
        <f>IF(ISBLANK(診断入力!D14),_定義!$B$4,VLOOKUP(診断入力!D14,_診断項目!$A$2:$B$5,2,FALSE))</f>
        <v>#N/A</v>
      </c>
    </row>
    <row r="17" spans="1:4">
      <c r="A17" s="14">
        <v>12</v>
      </c>
      <c r="B17" s="14" t="str">
        <f>_診断項目!D24</f>
        <v>2-12 保管</v>
      </c>
      <c r="C17" s="14" t="e">
        <f>IF(ISBLANK(診断入力!D15),_定義!$B$4,診断入力!D15)</f>
        <v>#N/A</v>
      </c>
      <c r="D17" s="14" t="e">
        <f>IF(ISBLANK(診断入力!D15),_定義!$B$4,VLOOKUP(診断入力!D15,_診断項目!$A$2:$B$5,2,FALSE))</f>
        <v>#N/A</v>
      </c>
    </row>
    <row r="18" spans="1:4">
      <c r="A18" s="14">
        <v>13</v>
      </c>
      <c r="B18" s="14" t="str">
        <f>_診断項目!D25</f>
        <v>2-13 盗難対策</v>
      </c>
      <c r="C18" s="14" t="e">
        <f>IF(ISBLANK(診断入力!D16),_定義!$B$4,診断入力!D16)</f>
        <v>#N/A</v>
      </c>
      <c r="D18" s="14" t="e">
        <f>IF(ISBLANK(診断入力!D16),_定義!$B$4,VLOOKUP(診断入力!D16,_診断項目!$A$2:$B$5,2,FALSE))</f>
        <v>#N/A</v>
      </c>
    </row>
    <row r="19" spans="1:4">
      <c r="A19" s="14">
        <v>14</v>
      </c>
      <c r="B19" s="14" t="str">
        <f>_診断項目!D26</f>
        <v>2-14 破棄</v>
      </c>
      <c r="C19" s="14" t="e">
        <f>IF(ISBLANK(診断入力!D17),_定義!$B$4,診断入力!D17)</f>
        <v>#N/A</v>
      </c>
      <c r="D19" s="14" t="e">
        <f>IF(ISBLANK(診断入力!D17),_定義!$B$4,VLOOKUP(診断入力!D17,_診断項目!$A$2:$B$5,2,FALSE))</f>
        <v>#N/A</v>
      </c>
    </row>
    <row r="20" spans="1:4">
      <c r="A20" s="14">
        <v>15</v>
      </c>
      <c r="B20" s="14" t="str">
        <f>_診断項目!D27</f>
        <v>2-15 利用者限定</v>
      </c>
      <c r="C20" s="14" t="e">
        <f>IF(ISBLANK(診断入力!D18),_定義!$B$4,診断入力!D18)</f>
        <v>#N/A</v>
      </c>
      <c r="D20" s="14" t="e">
        <f>IF(ISBLANK(診断入力!D18),_定義!$B$4,VLOOKUP(診断入力!D18,_診断項目!$A$2:$B$5,2,FALSE))</f>
        <v>#N/A</v>
      </c>
    </row>
    <row r="21" spans="1:4">
      <c r="A21" s="14">
        <v>16</v>
      </c>
      <c r="B21" s="14" t="str">
        <f>_診断項目!D28</f>
        <v>2-16 立ち入り監視</v>
      </c>
      <c r="C21" s="14" t="e">
        <f>IF(ISBLANK(診断入力!D19),_定義!$B$4,診断入力!D19)</f>
        <v>#N/A</v>
      </c>
      <c r="D21" s="14" t="e">
        <f>IF(ISBLANK(診断入力!D19),_定義!$B$4,VLOOKUP(診断入力!D19,_診断項目!$A$2:$B$5,2,FALSE))</f>
        <v>#N/A</v>
      </c>
    </row>
    <row r="22" spans="1:4">
      <c r="A22" s="14">
        <v>17</v>
      </c>
      <c r="B22" s="14" t="str">
        <f>_診断項目!D29</f>
        <v>2-17 盗難防止</v>
      </c>
      <c r="C22" s="14" t="e">
        <f>IF(ISBLANK(診断入力!D20),_定義!$B$4,診断入力!D20)</f>
        <v>#N/A</v>
      </c>
      <c r="D22" s="14" t="e">
        <f>IF(ISBLANK(診断入力!D20),_定義!$B$4,VLOOKUP(診断入力!D20,_診断項目!$A$2:$B$5,2,FALSE))</f>
        <v>#N/A</v>
      </c>
    </row>
    <row r="23" spans="1:4">
      <c r="A23" s="14">
        <v>18</v>
      </c>
      <c r="B23" s="14" t="str">
        <f>_診断項目!D30</f>
        <v>3-18 ネットワーク監視</v>
      </c>
      <c r="C23" s="14" t="e">
        <f>IF(ISBLANK(診断入力!D21),_定義!$B$4,診断入力!D21)</f>
        <v>#N/A</v>
      </c>
      <c r="D23" s="14" t="e">
        <f>IF(ISBLANK(診断入力!D21),_定義!$B$4,VLOOKUP(診断入力!D21,_診断項目!$A$2:$B$5,2,FALSE))</f>
        <v>#N/A</v>
      </c>
    </row>
    <row r="24" spans="1:4">
      <c r="A24" s="14">
        <v>19</v>
      </c>
      <c r="B24" s="14" t="str">
        <f>_診断項目!D31</f>
        <v>3-19 ウェブサイト管理</v>
      </c>
      <c r="C24" s="14" t="e">
        <f>IF(ISBLANK(診断入力!D22),_定義!$B$4,診断入力!D22)</f>
        <v>#N/A</v>
      </c>
      <c r="D24" s="14" t="e">
        <f>IF(ISBLANK(診断入力!D22),_定義!$B$4,VLOOKUP(診断入力!D22,_診断項目!$A$2:$B$5,2,FALSE))</f>
        <v>#N/A</v>
      </c>
    </row>
    <row r="25" spans="1:4">
      <c r="A25" s="14">
        <v>20</v>
      </c>
      <c r="B25" s="14" t="str">
        <f>_診断項目!D32</f>
        <v>3-20 意識教育</v>
      </c>
      <c r="C25" s="14" t="e">
        <f>IF(ISBLANK(診断入力!D23),_定義!$B$4,診断入力!D23)</f>
        <v>#N/A</v>
      </c>
      <c r="D25" s="14" t="e">
        <f>IF(ISBLANK(診断入力!D23),_定義!$B$4,VLOOKUP(診断入力!D23,_診断項目!$A$2:$B$5,2,FALSE))</f>
        <v>#N/A</v>
      </c>
    </row>
    <row r="26" spans="1:4">
      <c r="A26" s="14">
        <v>21</v>
      </c>
      <c r="B26" s="14" t="str">
        <f>_診断項目!D33</f>
        <v>3-21 個人所有</v>
      </c>
      <c r="C26" s="14" t="e">
        <f>IF(ISBLANK(診断入力!D24),_定義!$B$4,診断入力!D24)</f>
        <v>#N/A</v>
      </c>
      <c r="D26" s="14" t="e">
        <f>IF(ISBLANK(診断入力!D24),_定義!$B$4,VLOOKUP(診断入力!D24,_診断項目!$A$2:$B$5,2,FALSE))</f>
        <v>#N/A</v>
      </c>
    </row>
    <row r="27" spans="1:4">
      <c r="A27" s="14">
        <v>22</v>
      </c>
      <c r="B27" s="14" t="str">
        <f>_診断項目!D34</f>
        <v>3-22 取引先</v>
      </c>
      <c r="C27" s="14" t="e">
        <f>IF(ISBLANK(診断入力!D25),_定義!$B$4,診断入力!D25)</f>
        <v>#N/A</v>
      </c>
      <c r="D27" s="14" t="e">
        <f>IF(ISBLANK(診断入力!D25),_定義!$B$4,VLOOKUP(診断入力!D25,_診断項目!$A$2:$B$5,2,FALSE))</f>
        <v>#N/A</v>
      </c>
    </row>
    <row r="28" spans="1:4">
      <c r="A28" s="14">
        <v>23</v>
      </c>
      <c r="B28" s="14" t="str">
        <f>_診断項目!D35</f>
        <v>3-23 外部サービス</v>
      </c>
      <c r="C28" s="14" t="e">
        <f>IF(ISBLANK(診断入力!D26),_定義!$B$4,診断入力!D26)</f>
        <v>#N/A</v>
      </c>
      <c r="D28" s="14" t="e">
        <f>IF(ISBLANK(診断入力!D26),_定義!$B$4,VLOOKUP(診断入力!D26,_診断項目!$A$2:$B$5,2,FALSE))</f>
        <v>#N/A</v>
      </c>
    </row>
    <row r="29" spans="1:4">
      <c r="A29" s="14">
        <v>24</v>
      </c>
      <c r="B29" s="14" t="str">
        <f>_診断項目!D36</f>
        <v>3-24 事故対応</v>
      </c>
      <c r="C29" s="14" t="e">
        <f>IF(ISBLANK(診断入力!D27),_定義!$B$4,診断入力!D27)</f>
        <v>#N/A</v>
      </c>
      <c r="D29" s="14" t="e">
        <f>IF(ISBLANK(診断入力!D27),_定義!$B$4,VLOOKUP(診断入力!D27,_診断項目!$A$2:$B$5,2,FALSE))</f>
        <v>#N/A</v>
      </c>
    </row>
    <row r="30" spans="1:4">
      <c r="A30" s="14">
        <v>25</v>
      </c>
      <c r="B30" s="14" t="str">
        <f>_診断項目!D37</f>
        <v>3-25 対策の明確化</v>
      </c>
      <c r="C30" s="14" t="e">
        <f>IF(ISBLANK(診断入力!D28),_定義!$B$4,診断入力!D28)</f>
        <v>#N/A</v>
      </c>
      <c r="D30" s="14" t="e">
        <f>IF(ISBLANK(診断入力!D28),_定義!$B$4,VLOOKUP(診断入力!D28,_診断項目!$A$2:$B$5,2,FALSE))</f>
        <v>#N/A</v>
      </c>
    </row>
    <row r="31" spans="1:4" ht="63" customHeight="1">
      <c r="A31" s="14"/>
      <c r="B31" s="153" t="s">
        <v>31</v>
      </c>
      <c r="C31" s="154"/>
      <c r="D31" s="18" t="str">
        <f>IF(_計算!C2=C1,SUM(D6:D30),_定義!$C$4)</f>
        <v>全ての診断に回答してください。</v>
      </c>
    </row>
  </sheetData>
  <mergeCells count="1">
    <mergeCell ref="B31:C3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診断入力</vt:lpstr>
      <vt:lpstr>診断結果</vt:lpstr>
      <vt:lpstr>_リンク</vt:lpstr>
      <vt:lpstr>_診断項目</vt:lpstr>
      <vt:lpstr>_定義</vt:lpstr>
      <vt:lpstr>_計算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2024-08-06T01:11:16Z</dcterms:created>
  <dcterms:modified xsi:type="dcterms:W3CDTF">2026-04-17T10:20:55Z</dcterms:modified>
</cp:coreProperties>
</file>