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3FB6655-11B0-4BEE-9140-718433B4C54D}" xr6:coauthVersionLast="47" xr6:coauthVersionMax="47" xr10:uidLastSave="{00000000-0000-0000-0000-000000000000}"/>
  <workbookProtection workbookAlgorithmName="SHA-512" workbookHashValue="wZ+/cXXy7OHQRmETj/9nwM/fYM6n4P+nsB8lm6TElIihU1XpRbgGLU/b9t7pf86ZtDjKPYD9cS3i/gLogqbq6w==" workbookSaltValue="IJz5W98Llfzhxg/sHLrzLQ==" workbookSpinCount="100000" lockStructure="1"/>
  <bookViews>
    <workbookView xWindow="-120" yWindow="-120" windowWidth="38640" windowHeight="21240" tabRatio="785" xr2:uid="{00000000-000D-0000-FFFF-FFFF00000000}"/>
  </bookViews>
  <sheets>
    <sheet name="★1新規申請（2025.01.14）" sheetId="31" r:id="rId1"/>
    <sheet name="【非表示】選択リスト" sheetId="26" state="hidden" r:id="rId2"/>
  </sheets>
  <definedNames>
    <definedName name="_xlnm._FilterDatabase" localSheetId="0" hidden="1">'★1新規申請（2025.01.14）'!$A$102:$D$102</definedName>
    <definedName name="_xlnm.Print_Area" localSheetId="0">'★1新規申請（2025.01.14）'!$A$1:$C$121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31" l="1" a="1"/>
  <c r="D70" i="31" s="1"/>
  <c r="C70" i="31" s="1"/>
  <c r="D101" i="31" l="1"/>
  <c r="D100" i="31"/>
  <c r="C100" i="31" s="1"/>
  <c r="C101" i="31"/>
  <c r="D102" i="31"/>
  <c r="C102" i="31" s="1" a="1"/>
  <c r="C102" i="31" s="1"/>
  <c r="C111" i="31" l="1"/>
  <c r="D87" i="31"/>
  <c r="D86" i="31"/>
  <c r="D84" i="31"/>
  <c r="D83" i="31"/>
  <c r="D89" i="31"/>
  <c r="C89" i="31" s="1"/>
  <c r="D81" i="31"/>
  <c r="C81" i="31" s="1"/>
  <c r="D79" i="31"/>
  <c r="C79" i="31" s="1"/>
  <c r="D50" i="31"/>
  <c r="C50" i="31" s="1" a="1"/>
  <c r="C50" i="31" s="1"/>
  <c r="D51" i="31"/>
  <c r="C51" i="31" s="1" a="1"/>
  <c r="C51" i="31" s="1"/>
  <c r="D52" i="31"/>
  <c r="C52" i="31" s="1" a="1"/>
  <c r="C52" i="31" s="1"/>
  <c r="D58" i="31"/>
  <c r="D17" i="31"/>
  <c r="C16" i="31" s="1" a="1"/>
  <c r="C16" i="31" s="1"/>
  <c r="C47" i="31"/>
  <c r="D45" i="31"/>
  <c r="C45" i="31" s="1"/>
  <c r="D15" i="31"/>
  <c r="C15" i="31" s="1"/>
  <c r="D60" i="31" a="1"/>
  <c r="D60" i="31" s="1"/>
  <c r="C60" i="31" s="1"/>
  <c r="C113" i="31"/>
  <c r="C112" i="31"/>
  <c r="C109" i="31"/>
  <c r="B53" i="31"/>
  <c r="D99" i="31"/>
  <c r="D69" i="31"/>
  <c r="D19" i="31" a="1"/>
  <c r="D19" i="31" s="1"/>
  <c r="D59" i="31"/>
  <c r="C59" i="31" s="1" a="1"/>
  <c r="C59" i="31" s="1"/>
  <c r="C85" i="31" l="1"/>
  <c r="C82" i="31"/>
  <c r="D71" i="31"/>
  <c r="C71" i="31" s="1" a="1"/>
  <c r="C71" i="31" s="1"/>
  <c r="D73" i="31"/>
  <c r="C73" i="31" s="1" a="1"/>
  <c r="C73" i="31" s="1"/>
  <c r="D72" i="31"/>
  <c r="C72" i="31" s="1" a="1"/>
  <c r="C72" i="31" s="1"/>
  <c r="D74" i="31"/>
  <c r="C74" i="31" s="1" a="1"/>
  <c r="C74" i="31" s="1"/>
  <c r="C19" i="31"/>
  <c r="D88" i="31"/>
  <c r="C88" i="31" s="1"/>
  <c r="C57" i="31" a="1"/>
  <c r="C57" i="31" s="1"/>
  <c r="G46" i="31"/>
  <c r="C46" i="31" s="1"/>
  <c r="D66" i="31"/>
  <c r="C66" i="31" s="1"/>
  <c r="D10" i="31"/>
  <c r="C10" i="31" s="1"/>
  <c r="C110" i="31"/>
  <c r="C108" i="31"/>
  <c r="C107" i="31"/>
  <c r="C106" i="31"/>
  <c r="C105" i="31"/>
  <c r="C99" i="31"/>
  <c r="D98" i="31"/>
  <c r="C98" i="31" s="1"/>
  <c r="D95" i="31"/>
  <c r="C94" i="31" s="1"/>
  <c r="D93" i="31"/>
  <c r="C92" i="31" s="1"/>
  <c r="D91" i="31"/>
  <c r="C90" i="31" s="1"/>
  <c r="D80" i="31"/>
  <c r="C80" i="31" s="1"/>
  <c r="D78" i="31"/>
  <c r="C78" i="31" s="1"/>
  <c r="D76" i="31"/>
  <c r="C75" i="31" s="1" a="1"/>
  <c r="C75" i="31" s="1"/>
  <c r="C69" i="31" a="1"/>
  <c r="C69" i="31" s="1"/>
  <c r="D68" i="31"/>
  <c r="C68" i="31" s="1"/>
  <c r="D54" i="31"/>
  <c r="C54" i="31" s="1"/>
  <c r="D55" i="31"/>
  <c r="D56" i="31"/>
  <c r="C56" i="31" s="1" a="1"/>
  <c r="C56" i="31" s="1"/>
  <c r="D67" i="31"/>
  <c r="C67" i="31" s="1"/>
  <c r="D48" i="31"/>
  <c r="C48" i="31" s="1"/>
  <c r="D44" i="31"/>
  <c r="C44" i="31" s="1"/>
  <c r="D43" i="31"/>
  <c r="C43" i="31" s="1"/>
  <c r="D42" i="31"/>
  <c r="C42" i="31" s="1"/>
  <c r="D41" i="31"/>
  <c r="C41" i="31" s="1"/>
  <c r="D29" i="31"/>
  <c r="C29" i="31" s="1"/>
  <c r="D28" i="31"/>
  <c r="C28" i="31" s="1"/>
  <c r="D27" i="31"/>
  <c r="C27" i="31" s="1"/>
  <c r="D26" i="31"/>
  <c r="C26" i="31" s="1"/>
  <c r="D18" i="31"/>
  <c r="C18" i="31" s="1"/>
  <c r="D14" i="31"/>
  <c r="C14" i="31" s="1"/>
  <c r="E13" i="31" a="1"/>
  <c r="E13" i="31" s="1"/>
  <c r="D13" i="31"/>
  <c r="C13" i="31" s="1"/>
  <c r="B12" i="31"/>
  <c r="D12" i="31" s="1"/>
  <c r="C12" i="31" s="1"/>
  <c r="B11" i="31"/>
  <c r="D11" i="31" s="1"/>
  <c r="C11" i="31" s="1"/>
  <c r="D9" i="31"/>
  <c r="F102" i="31" l="1"/>
  <c r="D53" i="31"/>
  <c r="D32" i="31"/>
  <c r="C31" i="31" s="1" a="1"/>
  <c r="C31" i="31" s="1"/>
  <c r="F113" i="31"/>
  <c r="C55" i="31"/>
  <c r="D33" i="31"/>
  <c r="C33" i="31" s="1"/>
  <c r="D24" i="31"/>
  <c r="C24" i="31" s="1" a="1"/>
  <c r="C24" i="31" s="1"/>
  <c r="D25" i="31"/>
  <c r="C25" i="31" s="1" a="1"/>
  <c r="C25" i="31" s="1"/>
  <c r="D23" i="31"/>
  <c r="C23" i="31" s="1" a="1"/>
  <c r="C23" i="31" s="1"/>
  <c r="D22" i="31"/>
  <c r="C22" i="31" s="1" a="1"/>
  <c r="C22" i="31" s="1"/>
  <c r="D20" i="31"/>
  <c r="C20" i="31" s="1" a="1"/>
  <c r="C20" i="31" s="1"/>
  <c r="D21" i="31"/>
  <c r="C21" i="31" s="1" a="1"/>
  <c r="C21" i="31" s="1"/>
  <c r="D30" i="31"/>
  <c r="C30" i="31" s="1"/>
  <c r="D34" i="31"/>
  <c r="C34" i="31" s="1"/>
  <c r="D35" i="31"/>
  <c r="C35" i="31" s="1"/>
  <c r="D36" i="31"/>
  <c r="C36" i="31" s="1"/>
  <c r="D37" i="31"/>
  <c r="C37" i="31" s="1"/>
  <c r="E38" i="31"/>
  <c r="C38" i="31" s="1"/>
  <c r="F38" i="31" l="1"/>
  <c r="D61" i="31"/>
  <c r="C61" i="31" s="1" a="1"/>
  <c r="C61" i="31" s="1"/>
  <c r="D64" i="31"/>
  <c r="C64" i="31" s="1" a="1"/>
  <c r="C64" i="31" s="1"/>
  <c r="D63" i="31"/>
  <c r="C63" i="31" s="1" a="1"/>
  <c r="C63" i="31" s="1"/>
  <c r="D62" i="31"/>
  <c r="C62" i="31" s="1" a="1"/>
  <c r="C62" i="31" s="1"/>
  <c r="F95" i="31" l="1"/>
  <c r="C124" i="31" l="1"/>
  <c r="B120"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<sst xmlns="http://schemas.openxmlformats.org/spreadsheetml/2006/main" count="171" uniqueCount="162">
  <si>
    <t>2. 製品に関する情報</t>
    <rPh sb="3" eb="6">
      <t>セイヒンイ</t>
    </rPh>
    <rPh sb="8" eb="10">
      <t>ジョウホウ</t>
    </rPh>
    <phoneticPr fontId="1"/>
  </si>
  <si>
    <t>Check</t>
    <phoneticPr fontId="1"/>
  </si>
  <si>
    <t>申請者の氏名</t>
    <rPh sb="0" eb="2">
      <t>シンセイ</t>
    </rPh>
    <rPh sb="2" eb="3">
      <t>シャ</t>
    </rPh>
    <rPh sb="4" eb="6">
      <t>シメイ</t>
    </rPh>
    <phoneticPr fontId="1"/>
  </si>
  <si>
    <t>申請者の電話番号</t>
    <rPh sb="0" eb="3">
      <t>シンセイシャ</t>
    </rPh>
    <rPh sb="4" eb="6">
      <t>デンワ</t>
    </rPh>
    <rPh sb="6" eb="8">
      <t>バンゴウ</t>
    </rPh>
    <phoneticPr fontId="1"/>
  </si>
  <si>
    <t>申請者のE-mail</t>
    <rPh sb="0" eb="3">
      <t>シンセイシャ</t>
    </rPh>
    <phoneticPr fontId="1"/>
  </si>
  <si>
    <t>申請者の所属・役職</t>
    <rPh sb="0" eb="3">
      <t>シンセイシャ</t>
    </rPh>
    <rPh sb="4" eb="6">
      <t>ショゾク</t>
    </rPh>
    <rPh sb="7" eb="9">
      <t>ヤクショク</t>
    </rPh>
    <phoneticPr fontId="1"/>
  </si>
  <si>
    <t>1. 申請企業／申請者に関する情報</t>
    <rPh sb="3" eb="5">
      <t>シンセイ</t>
    </rPh>
    <rPh sb="5" eb="7">
      <t>キギョウ</t>
    </rPh>
    <rPh sb="8" eb="10">
      <t>シンセイ</t>
    </rPh>
    <rPh sb="12" eb="13">
      <t>カン</t>
    </rPh>
    <rPh sb="15" eb="17">
      <t>ジョウホウ</t>
    </rPh>
    <phoneticPr fontId="1"/>
  </si>
  <si>
    <t>自社製造</t>
    <phoneticPr fontId="1"/>
  </si>
  <si>
    <t>その他（以下の欄に具体的に記入ください）</t>
    <phoneticPr fontId="1"/>
  </si>
  <si>
    <t>申請区分</t>
    <rPh sb="0" eb="2">
      <t>シンセイ</t>
    </rPh>
    <rPh sb="2" eb="4">
      <t>クブン</t>
    </rPh>
    <phoneticPr fontId="1"/>
  </si>
  <si>
    <t>OEM/ODM製造（以下の欄に実際の製造業者の名称を記入ください）</t>
    <rPh sb="10" eb="12">
      <t>イカ</t>
    </rPh>
    <rPh sb="13" eb="14">
      <t>ラン</t>
    </rPh>
    <rPh sb="23" eb="25">
      <t>メイショウ</t>
    </rPh>
    <rPh sb="26" eb="28">
      <t>キニュウ</t>
    </rPh>
    <phoneticPr fontId="1"/>
  </si>
  <si>
    <t>※ 以下の情報について記載・選択をお願いいたします。（記載漏れ・選択漏れがある場合、ラベル申請はできません。）</t>
    <rPh sb="2" eb="4">
      <t>イカ</t>
    </rPh>
    <rPh sb="5" eb="7">
      <t>ジョウホウ</t>
    </rPh>
    <rPh sb="11" eb="13">
      <t>キサイ</t>
    </rPh>
    <rPh sb="14" eb="16">
      <t>センタク</t>
    </rPh>
    <rPh sb="18" eb="19">
      <t>ネガ</t>
    </rPh>
    <rPh sb="27" eb="30">
      <t>キサイモ</t>
    </rPh>
    <rPh sb="32" eb="34">
      <t>センタク</t>
    </rPh>
    <rPh sb="34" eb="35">
      <t>モ</t>
    </rPh>
    <rPh sb="39" eb="41">
      <t>バアイ</t>
    </rPh>
    <rPh sb="45" eb="47">
      <t>シンセイ</t>
    </rPh>
    <phoneticPr fontId="1"/>
  </si>
  <si>
    <t>OA機器（複合機など）</t>
    <rPh sb="2" eb="4">
      <t>キキ</t>
    </rPh>
    <rPh sb="5" eb="8">
      <t>フクゴウキ</t>
    </rPh>
    <phoneticPr fontId="1"/>
  </si>
  <si>
    <t>金融関係機器（決済端末、POS端末など）</t>
    <rPh sb="0" eb="4">
      <t>キンユウカンケイ</t>
    </rPh>
    <rPh sb="4" eb="6">
      <t>キキ</t>
    </rPh>
    <rPh sb="7" eb="11">
      <t>ケッサイタンマツ</t>
    </rPh>
    <rPh sb="15" eb="17">
      <t>タンマツ</t>
    </rPh>
    <phoneticPr fontId="1"/>
  </si>
  <si>
    <t>医療機器（人工呼吸器、人工心臓弁、輸液ポンプなど）</t>
    <rPh sb="0" eb="4">
      <t>イリョウキキ</t>
    </rPh>
    <phoneticPr fontId="1"/>
  </si>
  <si>
    <t>施設管理機器（入退室機器、受変電設備、昇降機など）</t>
    <rPh sb="0" eb="4">
      <t>シセツカンリ</t>
    </rPh>
    <rPh sb="4" eb="6">
      <t>キキ</t>
    </rPh>
    <rPh sb="7" eb="10">
      <t>ニュウタイシツ</t>
    </rPh>
    <rPh sb="10" eb="12">
      <t>キキ</t>
    </rPh>
    <rPh sb="13" eb="18">
      <t>ジュヘン</t>
    </rPh>
    <rPh sb="19" eb="22">
      <t>ショウコウキ</t>
    </rPh>
    <phoneticPr fontId="1"/>
  </si>
  <si>
    <t>自動車関連機器（ECU、IVI、TCUなど）</t>
    <rPh sb="0" eb="3">
      <t>ジドウシャ</t>
    </rPh>
    <rPh sb="3" eb="7">
      <t>カンレンキキ</t>
    </rPh>
    <phoneticPr fontId="1"/>
  </si>
  <si>
    <t>電気事業関連機器（スマートメーター、発電設備など）</t>
    <rPh sb="0" eb="4">
      <t>デンキジギョウ</t>
    </rPh>
    <rPh sb="4" eb="8">
      <t>カンレンキキ</t>
    </rPh>
    <rPh sb="18" eb="22">
      <t>ハツデンセツビ</t>
    </rPh>
    <phoneticPr fontId="1"/>
  </si>
  <si>
    <t>製造業・流通業関連機器（生産設備、自動倉庫など）</t>
    <phoneticPr fontId="1"/>
  </si>
  <si>
    <t>鉄道事業関連機器（CTC装置、PRC装置など）</t>
    <phoneticPr fontId="1"/>
  </si>
  <si>
    <t>航空事業関連機器（IMS、iDMUなど）</t>
    <phoneticPr fontId="1"/>
  </si>
  <si>
    <t>その他（以下の欄に具体的に記入ください）</t>
    <rPh sb="2" eb="3">
      <t>タ</t>
    </rPh>
    <phoneticPr fontId="1"/>
  </si>
  <si>
    <t>通信機器（ルーター、Wi-Fiルーター、ハブ・スイッチなど）</t>
    <rPh sb="0" eb="4">
      <t>ツウシンキキ</t>
    </rPh>
    <phoneticPr fontId="1"/>
  </si>
  <si>
    <t>防犯関連機器（ネットワークカメラ、警報装置、電気錠システムなど）</t>
    <rPh sb="0" eb="2">
      <t>ボウハン</t>
    </rPh>
    <rPh sb="2" eb="6">
      <t>カンレンキキ</t>
    </rPh>
    <rPh sb="17" eb="21">
      <t>ケイホウソウチ</t>
    </rPh>
    <rPh sb="22" eb="25">
      <t>デンキジョウ</t>
    </rPh>
    <phoneticPr fontId="1"/>
  </si>
  <si>
    <t>自律型ロボット（ドローン、AGVなど）</t>
    <rPh sb="0" eb="2">
      <t>ジリツ</t>
    </rPh>
    <rPh sb="2" eb="3">
      <t>ガタ</t>
    </rPh>
    <phoneticPr fontId="1"/>
  </si>
  <si>
    <t>生活家電（掃除機、洗濯機、冷蔵庫など）</t>
    <rPh sb="0" eb="4">
      <t>セイカツカデン</t>
    </rPh>
    <rPh sb="5" eb="8">
      <t>ソウジキ</t>
    </rPh>
    <rPh sb="9" eb="12">
      <t>センタクキ</t>
    </rPh>
    <rPh sb="13" eb="16">
      <t>レイゾウコ</t>
    </rPh>
    <phoneticPr fontId="1"/>
  </si>
  <si>
    <t>AV機器（スマートTV、レコーダー、スマートスピーカーなど）</t>
    <rPh sb="2" eb="4">
      <t>キキ</t>
    </rPh>
    <phoneticPr fontId="1"/>
  </si>
  <si>
    <t>エネルギー関連機器（エネファーム、PCS、ガス給湯器など）</t>
    <rPh sb="5" eb="9">
      <t>カンレンキキ</t>
    </rPh>
    <rPh sb="23" eb="26">
      <t>キュウトウ</t>
    </rPh>
    <phoneticPr fontId="1"/>
  </si>
  <si>
    <t>ヘルスケア機器（ウェアラブル端末、電動トレーニングマシンなど）</t>
    <rPh sb="5" eb="7">
      <t>キキ</t>
    </rPh>
    <rPh sb="14" eb="16">
      <t>タンマツ</t>
    </rPh>
    <rPh sb="17" eb="19">
      <t>デンドウ</t>
    </rPh>
    <phoneticPr fontId="1"/>
  </si>
  <si>
    <t>娯楽機器（ゲーム機、スマート玩具など）</t>
    <rPh sb="0" eb="2">
      <t>ゴラク</t>
    </rPh>
    <rPh sb="2" eb="4">
      <t>キキ</t>
    </rPh>
    <rPh sb="8" eb="9">
      <t>キ</t>
    </rPh>
    <rPh sb="14" eb="16">
      <t>ガング</t>
    </rPh>
    <phoneticPr fontId="1"/>
  </si>
  <si>
    <t>コントローラー（PLC、DCSコントローラーなど）</t>
    <phoneticPr fontId="1"/>
  </si>
  <si>
    <t>センサー（温度センサー、圧力センサー、変位センサーなど）</t>
    <rPh sb="5" eb="7">
      <t>オンド</t>
    </rPh>
    <rPh sb="12" eb="14">
      <t>アツリョク</t>
    </rPh>
    <rPh sb="19" eb="21">
      <t>ヘンイ</t>
    </rPh>
    <phoneticPr fontId="1"/>
  </si>
  <si>
    <t>適合評価外部依頼（外部有資格者）※保有資格を下部に記入</t>
    <phoneticPr fontId="1"/>
  </si>
  <si>
    <t>評価の方法</t>
    <rPh sb="0" eb="2">
      <t>ヒョウカ</t>
    </rPh>
    <rPh sb="3" eb="5">
      <t>ホウホウ</t>
    </rPh>
    <phoneticPr fontId="1"/>
  </si>
  <si>
    <t>評価者の所属企業名称</t>
    <rPh sb="0" eb="2">
      <t>ヒョウカ</t>
    </rPh>
    <rPh sb="2" eb="3">
      <t>シャ</t>
    </rPh>
    <rPh sb="4" eb="8">
      <t>ショゾクキギョウ</t>
    </rPh>
    <rPh sb="8" eb="10">
      <t>メイショウ</t>
    </rPh>
    <phoneticPr fontId="1"/>
  </si>
  <si>
    <t>新規申請</t>
    <rPh sb="0" eb="2">
      <t>シンキ</t>
    </rPh>
    <rPh sb="2" eb="4">
      <t>シンセイ</t>
    </rPh>
    <phoneticPr fontId="1"/>
  </si>
  <si>
    <t>申請製品区分</t>
    <rPh sb="0" eb="2">
      <t>シンセイ</t>
    </rPh>
    <rPh sb="2" eb="4">
      <t>セイヒン</t>
    </rPh>
    <rPh sb="4" eb="6">
      <t>クブン</t>
    </rPh>
    <phoneticPr fontId="1"/>
  </si>
  <si>
    <t>申請する適合基準バージョン</t>
    <rPh sb="0" eb="2">
      <t>シンセイ</t>
    </rPh>
    <rPh sb="4" eb="6">
      <t>テキゴウ</t>
    </rPh>
    <rPh sb="6" eb="8">
      <t>キジュン</t>
    </rPh>
    <phoneticPr fontId="1"/>
  </si>
  <si>
    <t>★１</t>
    <phoneticPr fontId="1"/>
  </si>
  <si>
    <t>★２</t>
  </si>
  <si>
    <t>★３</t>
  </si>
  <si>
    <t>★４</t>
  </si>
  <si>
    <t>延長申請</t>
    <rPh sb="0" eb="2">
      <t>エンチョウ</t>
    </rPh>
    <rPh sb="2" eb="4">
      <t>シンセイ</t>
    </rPh>
    <phoneticPr fontId="1"/>
  </si>
  <si>
    <t>適合評価外部依頼（JC-STAR検証事業者）</t>
    <phoneticPr fontId="1"/>
  </si>
  <si>
    <t>適合評価外部依頼（JC-STAR評価機関）</t>
    <rPh sb="0" eb="8">
      <t>テキゴウ</t>
    </rPh>
    <phoneticPr fontId="1"/>
  </si>
  <si>
    <t>申請代行（他社ブランド製品（販売代理製品）販売会社の申請代行）</t>
    <rPh sb="0" eb="2">
      <t>シンセイ</t>
    </rPh>
    <rPh sb="2" eb="4">
      <t>ダイコウ</t>
    </rPh>
    <rPh sb="5" eb="7">
      <t>タシャ</t>
    </rPh>
    <rPh sb="16" eb="18">
      <t>ダイリ</t>
    </rPh>
    <rPh sb="21" eb="23">
      <t>ハンバイ</t>
    </rPh>
    <rPh sb="23" eb="25">
      <t>ガイシャ</t>
    </rPh>
    <rPh sb="26" eb="28">
      <t>シンセイ</t>
    </rPh>
    <rPh sb="28" eb="30">
      <t>ダイコウ</t>
    </rPh>
    <phoneticPr fontId="1"/>
  </si>
  <si>
    <t>自己適合評価（JC-STAR評価機関・JC-STAR検証事業者以外の外部検証事業者等）</t>
    <rPh sb="2" eb="4">
      <t>テキゴウ</t>
    </rPh>
    <rPh sb="4" eb="6">
      <t>ヒョウカ</t>
    </rPh>
    <rPh sb="14" eb="16">
      <t>ヒョウカ</t>
    </rPh>
    <rPh sb="16" eb="18">
      <t>キカン</t>
    </rPh>
    <rPh sb="26" eb="28">
      <t>ケンショウ</t>
    </rPh>
    <rPh sb="28" eb="31">
      <t>ジギョウシャ</t>
    </rPh>
    <rPh sb="31" eb="33">
      <t>イガイ</t>
    </rPh>
    <rPh sb="34" eb="36">
      <t>ガイブ</t>
    </rPh>
    <rPh sb="36" eb="38">
      <t>ケンショウ</t>
    </rPh>
    <rPh sb="38" eb="41">
      <t>ジギョウシャ</t>
    </rPh>
    <rPh sb="41" eb="42">
      <t>トウ</t>
    </rPh>
    <phoneticPr fontId="1"/>
  </si>
  <si>
    <t>申請代行（自社ブランド製品（自社販売製品）販売会社の申請代行）</t>
    <rPh sb="0" eb="2">
      <t>シンセイ</t>
    </rPh>
    <rPh sb="2" eb="4">
      <t>ダイコウ</t>
    </rPh>
    <rPh sb="5" eb="7">
      <t>ハンバイ</t>
    </rPh>
    <rPh sb="7" eb="9">
      <t>ガイシャ</t>
    </rPh>
    <rPh sb="10" eb="12">
      <t>シンセイ</t>
    </rPh>
    <rPh sb="12" eb="14">
      <t>ダイコウ</t>
    </rPh>
    <phoneticPr fontId="1"/>
  </si>
  <si>
    <t>自社ブランド製品販売会社による申請</t>
    <rPh sb="0" eb="2">
      <t>ジシャ</t>
    </rPh>
    <rPh sb="6" eb="8">
      <t>セイヒン</t>
    </rPh>
    <rPh sb="8" eb="10">
      <t>ハンバイ</t>
    </rPh>
    <rPh sb="10" eb="12">
      <t>ガイシャ</t>
    </rPh>
    <rPh sb="15" eb="17">
      <t>シンセイ</t>
    </rPh>
    <phoneticPr fontId="1"/>
  </si>
  <si>
    <t>他社ブランド製品販売会社（販売代理業者・リセラー等）による申請</t>
    <rPh sb="0" eb="2">
      <t>タシャ</t>
    </rPh>
    <rPh sb="6" eb="8">
      <t>セイヒン</t>
    </rPh>
    <rPh sb="8" eb="10">
      <t>ハンバイ</t>
    </rPh>
    <rPh sb="10" eb="12">
      <t>ガイシャ</t>
    </rPh>
    <rPh sb="17" eb="19">
      <t>ギョウシャ</t>
    </rPh>
    <phoneticPr fontId="1"/>
  </si>
  <si>
    <t>JC-STAR適合ラベル申請書</t>
    <rPh sb="7" eb="9">
      <t>テキゴウ</t>
    </rPh>
    <rPh sb="12" eb="14">
      <t>シンセイ</t>
    </rPh>
    <rPh sb="14" eb="15">
      <t>ショ</t>
    </rPh>
    <phoneticPr fontId="1"/>
  </si>
  <si>
    <t>JST-CR-01-01-2024/2024R1</t>
    <phoneticPr fontId="1"/>
  </si>
  <si>
    <t>製品の不具合・脆弱性対応のためのサポート期間内でのセキュリティアップデートの提供に同意します。</t>
    <rPh sb="0" eb="2">
      <t>セイヒン</t>
    </rPh>
    <rPh sb="3" eb="6">
      <t>フグアイ</t>
    </rPh>
    <rPh sb="7" eb="10">
      <t>ゼイジャクセイ</t>
    </rPh>
    <rPh sb="10" eb="12">
      <t>タイオウ</t>
    </rPh>
    <rPh sb="20" eb="22">
      <t>キカン</t>
    </rPh>
    <rPh sb="22" eb="23">
      <t>ナイ</t>
    </rPh>
    <rPh sb="38" eb="40">
      <t>テイキョウ</t>
    </rPh>
    <rPh sb="41" eb="43">
      <t>ドウイ</t>
    </rPh>
    <phoneticPr fontId="1"/>
  </si>
  <si>
    <t>チェックリスト作成に利用した証跡（エビデンス）について、適合ラベルの有効期間中は保持し続けることに同意します。</t>
    <rPh sb="7" eb="9">
      <t>サクセイ</t>
    </rPh>
    <rPh sb="10" eb="12">
      <t>リヨウ</t>
    </rPh>
    <rPh sb="14" eb="16">
      <t>ショウセキ</t>
    </rPh>
    <rPh sb="28" eb="30">
      <t>テキゴウ</t>
    </rPh>
    <rPh sb="34" eb="36">
      <t>ユウコウ</t>
    </rPh>
    <rPh sb="36" eb="39">
      <t>キカンチュウ</t>
    </rPh>
    <rPh sb="40" eb="42">
      <t>ホジ</t>
    </rPh>
    <rPh sb="43" eb="44">
      <t>ツヅ</t>
    </rPh>
    <rPh sb="49" eb="51">
      <t>ドウイ</t>
    </rPh>
    <phoneticPr fontId="1"/>
  </si>
  <si>
    <t>本チェックリストに記載された内容に虚偽はありません。</t>
    <rPh sb="0" eb="1">
      <t>ホン</t>
    </rPh>
    <rPh sb="9" eb="11">
      <t>キサイ</t>
    </rPh>
    <rPh sb="14" eb="16">
      <t>ナイヨウ</t>
    </rPh>
    <rPh sb="17" eb="19">
      <t>キョギ</t>
    </rPh>
    <phoneticPr fontId="1"/>
  </si>
  <si>
    <t>本制度の規程を確認し、その内容を遵守することに同意の上で、申請を行います。</t>
    <rPh sb="0" eb="1">
      <t>ホン</t>
    </rPh>
    <rPh sb="1" eb="3">
      <t>セイド</t>
    </rPh>
    <rPh sb="4" eb="6">
      <t>キテイ</t>
    </rPh>
    <rPh sb="7" eb="9">
      <t>カクニン</t>
    </rPh>
    <rPh sb="13" eb="15">
      <t>ナイヨウ</t>
    </rPh>
    <rPh sb="16" eb="18">
      <t>ジュンシュ</t>
    </rPh>
    <rPh sb="23" eb="25">
      <t>ドウイ</t>
    </rPh>
    <rPh sb="26" eb="27">
      <t>ウエ</t>
    </rPh>
    <rPh sb="29" eb="31">
      <t>シンセイ</t>
    </rPh>
    <rPh sb="32" eb="33">
      <t>オコナ</t>
    </rPh>
    <phoneticPr fontId="1"/>
  </si>
  <si>
    <t>※ 黒字の情報はHPには掲載されません。IPA及び経済産業省との申請内容確認時に活用されます。</t>
    <rPh sb="2" eb="4">
      <t>クロジ</t>
    </rPh>
    <rPh sb="5" eb="7">
      <t>ジョウホウ</t>
    </rPh>
    <rPh sb="12" eb="14">
      <t>ケイサイ</t>
    </rPh>
    <rPh sb="23" eb="24">
      <t>オヨ</t>
    </rPh>
    <rPh sb="25" eb="27">
      <t>ケイザイ</t>
    </rPh>
    <rPh sb="27" eb="30">
      <t>サンギョウショウ</t>
    </rPh>
    <rPh sb="32" eb="34">
      <t>シンセイ</t>
    </rPh>
    <rPh sb="34" eb="36">
      <t>ナイヨウ</t>
    </rPh>
    <rPh sb="36" eb="38">
      <t>カクニン</t>
    </rPh>
    <rPh sb="38" eb="39">
      <t>ジ</t>
    </rPh>
    <rPh sb="40" eb="42">
      <t>カツヨウ</t>
    </rPh>
    <phoneticPr fontId="1"/>
  </si>
  <si>
    <t>申請企業の法人番号(13桁)</t>
    <rPh sb="0" eb="2">
      <t>シンセイ</t>
    </rPh>
    <rPh sb="2" eb="4">
      <t>キギョウ</t>
    </rPh>
    <rPh sb="5" eb="7">
      <t>ホウジン</t>
    </rPh>
    <rPh sb="7" eb="9">
      <t>バンゴウ</t>
    </rPh>
    <rPh sb="12" eb="13">
      <t>ケタ</t>
    </rPh>
    <phoneticPr fontId="1"/>
  </si>
  <si>
    <t>申請製品の主な利用者</t>
    <rPh sb="0" eb="2">
      <t>シンセイ</t>
    </rPh>
    <rPh sb="2" eb="4">
      <t>セイヒン</t>
    </rPh>
    <rPh sb="5" eb="6">
      <t>オモ</t>
    </rPh>
    <rPh sb="7" eb="10">
      <t>リヨウシャ</t>
    </rPh>
    <phoneticPr fontId="1"/>
  </si>
  <si>
    <t>申請製品の製品類型</t>
    <rPh sb="5" eb="8">
      <t>セイヒンルイ</t>
    </rPh>
    <rPh sb="8" eb="9">
      <t>ガタ</t>
    </rPh>
    <phoneticPr fontId="1"/>
  </si>
  <si>
    <t>申請製品のサポート期間</t>
    <rPh sb="9" eb="11">
      <t>キカン</t>
    </rPh>
    <phoneticPr fontId="1"/>
  </si>
  <si>
    <t>申請製品の製造方法の区分</t>
    <rPh sb="5" eb="9">
      <t>セイゾウホウホウ</t>
    </rPh>
    <rPh sb="10" eb="12">
      <t>クブン</t>
    </rPh>
    <phoneticPr fontId="1"/>
  </si>
  <si>
    <t>申請製品の製造国又は地域</t>
    <rPh sb="5" eb="8">
      <t>セイゾウコク</t>
    </rPh>
    <rPh sb="8" eb="9">
      <t>マタ</t>
    </rPh>
    <rPh sb="10" eb="12">
      <t>チイキ</t>
    </rPh>
    <phoneticPr fontId="1"/>
  </si>
  <si>
    <t>申請製品に関する電気通信事業法に基づく技術基準適合認定番号等（技適[T]マークの設計認証番号又は[A]マークの技術基準適合認定番号）</t>
    <rPh sb="5" eb="6">
      <t>カン</t>
    </rPh>
    <phoneticPr fontId="1"/>
  </si>
  <si>
    <t>申請製品に関するJC-STAR以外のサイバーセキュリティ関連認証（CC認証、CSA認証など）の取得実績・認証番号</t>
    <rPh sb="15" eb="17">
      <t>イガイ</t>
    </rPh>
    <rPh sb="28" eb="30">
      <t>カンレン</t>
    </rPh>
    <rPh sb="30" eb="32">
      <t>ニンショウ</t>
    </rPh>
    <rPh sb="35" eb="37">
      <t>ニンショウ</t>
    </rPh>
    <rPh sb="41" eb="43">
      <t>ニンショウ</t>
    </rPh>
    <rPh sb="47" eb="49">
      <t>シュトク</t>
    </rPh>
    <rPh sb="49" eb="51">
      <t>ジッセキ</t>
    </rPh>
    <rPh sb="52" eb="54">
      <t>ニンショウ</t>
    </rPh>
    <rPh sb="54" eb="56">
      <t>バンゴウ</t>
    </rPh>
    <phoneticPr fontId="1"/>
  </si>
  <si>
    <t xml:space="preserve">申請製品のラベル取得製品リストへの掲載日の希望
※掲載希望日まで公開されません
</t>
    <rPh sb="8" eb="10">
      <t>シュトク</t>
    </rPh>
    <rPh sb="10" eb="12">
      <t>セイヒン</t>
    </rPh>
    <rPh sb="17" eb="20">
      <t>ケイサイビ</t>
    </rPh>
    <rPh sb="21" eb="23">
      <t>キボウ</t>
    </rPh>
    <rPh sb="25" eb="27">
      <t>ケイサイ</t>
    </rPh>
    <rPh sb="27" eb="30">
      <t>キボウビ</t>
    </rPh>
    <rPh sb="32" eb="34">
      <t>コウカイ</t>
    </rPh>
    <phoneticPr fontId="1"/>
  </si>
  <si>
    <t>4. 申請内容に関する確認、規程・約款等への同意・確認</t>
    <rPh sb="3" eb="7">
      <t>シンセイナイヨウ</t>
    </rPh>
    <rPh sb="8" eb="9">
      <t>カン</t>
    </rPh>
    <rPh sb="11" eb="13">
      <t>カクニン</t>
    </rPh>
    <rPh sb="14" eb="16">
      <t>キテイ</t>
    </rPh>
    <rPh sb="17" eb="19">
      <t>ヤッカン</t>
    </rPh>
    <rPh sb="19" eb="20">
      <t>トウ</t>
    </rPh>
    <rPh sb="22" eb="24">
      <t>ドウイ</t>
    </rPh>
    <rPh sb="25" eb="27">
      <t>カクニン</t>
    </rPh>
    <phoneticPr fontId="1"/>
  </si>
  <si>
    <t>自己適合評価（製造ベンダーの製造・品質部門）</t>
    <rPh sb="0" eb="2">
      <t>ジコ</t>
    </rPh>
    <rPh sb="2" eb="4">
      <t>テキゴウ</t>
    </rPh>
    <rPh sb="4" eb="6">
      <t>ヒョウカ</t>
    </rPh>
    <rPh sb="7" eb="9">
      <t>セイゾウ</t>
    </rPh>
    <rPh sb="14" eb="16">
      <t>セイゾウ</t>
    </rPh>
    <rPh sb="17" eb="19">
      <t>ヒンシツ</t>
    </rPh>
    <rPh sb="19" eb="21">
      <t>ブモン</t>
    </rPh>
    <phoneticPr fontId="1"/>
  </si>
  <si>
    <t>自己適合評価（製造ベンダーの有資格者）※保有資格を下部に記入</t>
    <rPh sb="2" eb="4">
      <t>テキゴウ</t>
    </rPh>
    <rPh sb="4" eb="6">
      <t>ヒョウカ</t>
    </rPh>
    <rPh sb="20" eb="24">
      <t>ホユウシカク</t>
    </rPh>
    <rPh sb="25" eb="27">
      <t>カブ</t>
    </rPh>
    <rPh sb="28" eb="30">
      <t>キニュウ</t>
    </rPh>
    <phoneticPr fontId="1"/>
  </si>
  <si>
    <t>申請製品の製造ベンダー（申請企業）からの委任を受けた申請代行</t>
    <rPh sb="5" eb="7">
      <t>セイゾウ</t>
    </rPh>
    <rPh sb="12" eb="14">
      <t>シンセイ</t>
    </rPh>
    <rPh sb="14" eb="16">
      <t>キギョウ</t>
    </rPh>
    <rPh sb="20" eb="22">
      <t>イニン</t>
    </rPh>
    <rPh sb="23" eb="24">
      <t>ウ</t>
    </rPh>
    <rPh sb="26" eb="28">
      <t>シンセイ</t>
    </rPh>
    <rPh sb="28" eb="30">
      <t>ダイコウ</t>
    </rPh>
    <phoneticPr fontId="1"/>
  </si>
  <si>
    <t>OEM/ODM製造（以下の欄に製造委託先の製造ベンダーの名称を記入ください）</t>
    <rPh sb="10" eb="12">
      <t>イカ</t>
    </rPh>
    <rPh sb="13" eb="14">
      <t>ラン</t>
    </rPh>
    <rPh sb="15" eb="17">
      <t>セイゾウ</t>
    </rPh>
    <rPh sb="17" eb="20">
      <t>イタクサキ</t>
    </rPh>
    <rPh sb="28" eb="30">
      <t>メイショウ</t>
    </rPh>
    <rPh sb="31" eb="33">
      <t>キニュウ</t>
    </rPh>
    <phoneticPr fontId="1"/>
  </si>
  <si>
    <t>自社工場製造</t>
    <rPh sb="2" eb="4">
      <t>コウジョウ</t>
    </rPh>
    <phoneticPr fontId="1"/>
  </si>
  <si>
    <t>自社工場製造とOEM/ODM製造の併用（以下の欄にOEM/ODM製造委託先の製造ベンダーの名称を記入ください）</t>
    <rPh sb="17" eb="19">
      <t>ヘイヨウ</t>
    </rPh>
    <phoneticPr fontId="1"/>
  </si>
  <si>
    <t>申請製品の製造ベンダー（申請企業）自身による申請　【自社ブランドでのIoT製品】</t>
    <rPh sb="0" eb="2">
      <t>シンセイ</t>
    </rPh>
    <rPh sb="2" eb="4">
      <t>セイヒン</t>
    </rPh>
    <rPh sb="5" eb="7">
      <t>セイゾウ</t>
    </rPh>
    <rPh sb="12" eb="14">
      <t>シンセイ</t>
    </rPh>
    <rPh sb="14" eb="16">
      <t>キギョウ</t>
    </rPh>
    <rPh sb="17" eb="19">
      <t>ジシン</t>
    </rPh>
    <rPh sb="22" eb="24">
      <t>シンセイ</t>
    </rPh>
    <rPh sb="26" eb="28">
      <t>ジシャ</t>
    </rPh>
    <rPh sb="37" eb="39">
      <t>セイヒン</t>
    </rPh>
    <phoneticPr fontId="1"/>
  </si>
  <si>
    <t>日本国のサイバーセキュリティに関連する法令等の基準を遵守することに同意します。</t>
    <rPh sb="0" eb="2">
      <t>ニホン</t>
    </rPh>
    <rPh sb="2" eb="3">
      <t>コク</t>
    </rPh>
    <rPh sb="15" eb="17">
      <t>カンレン</t>
    </rPh>
    <rPh sb="19" eb="21">
      <t>ホウレイ</t>
    </rPh>
    <rPh sb="21" eb="22">
      <t>トウ</t>
    </rPh>
    <rPh sb="23" eb="25">
      <t>キジュン</t>
    </rPh>
    <rPh sb="26" eb="28">
      <t>ジュンシュ</t>
    </rPh>
    <rPh sb="33" eb="35">
      <t>ドウイ</t>
    </rPh>
    <phoneticPr fontId="1"/>
  </si>
  <si>
    <t>自社開発部門・保守部門のみで実施</t>
    <rPh sb="0" eb="2">
      <t>ジシャ</t>
    </rPh>
    <rPh sb="2" eb="4">
      <t>カイハツ</t>
    </rPh>
    <rPh sb="4" eb="6">
      <t>ブモン</t>
    </rPh>
    <rPh sb="7" eb="9">
      <t>ホシュ</t>
    </rPh>
    <rPh sb="9" eb="11">
      <t>ブモン</t>
    </rPh>
    <rPh sb="14" eb="16">
      <t>ジッシ</t>
    </rPh>
    <phoneticPr fontId="1"/>
  </si>
  <si>
    <t>自社発注の委託先企業も利用して実施（以下の欄に委託先の企業名称を記入ください）</t>
    <rPh sb="0" eb="2">
      <t>ジシャ</t>
    </rPh>
    <rPh sb="2" eb="4">
      <t>ハッチュウ</t>
    </rPh>
    <rPh sb="5" eb="8">
      <t>イタクサキ</t>
    </rPh>
    <rPh sb="8" eb="10">
      <t>キギョウ</t>
    </rPh>
    <rPh sb="11" eb="13">
      <t>リヨウ</t>
    </rPh>
    <rPh sb="15" eb="17">
      <t>ジッシ</t>
    </rPh>
    <rPh sb="23" eb="25">
      <t>イタク</t>
    </rPh>
    <rPh sb="27" eb="29">
      <t>キギョウ</t>
    </rPh>
    <phoneticPr fontId="1"/>
  </si>
  <si>
    <t>部品・コンポーネントの生産会社からの供給を受けて対応（以下の欄に部品・コンポーネントの製造企業名称を記入ください）</t>
    <rPh sb="0" eb="2">
      <t>ブヒン</t>
    </rPh>
    <rPh sb="11" eb="13">
      <t>セイサン</t>
    </rPh>
    <rPh sb="13" eb="15">
      <t>ガイシャ</t>
    </rPh>
    <rPh sb="18" eb="20">
      <t>キョウキュウ</t>
    </rPh>
    <rPh sb="21" eb="22">
      <t>ウ</t>
    </rPh>
    <rPh sb="24" eb="26">
      <t>タイオウ</t>
    </rPh>
    <rPh sb="32" eb="34">
      <t>ブヒン</t>
    </rPh>
    <rPh sb="43" eb="45">
      <t>セイゾウ</t>
    </rPh>
    <rPh sb="45" eb="47">
      <t>キギョウ</t>
    </rPh>
    <phoneticPr fontId="1"/>
  </si>
  <si>
    <t>← 2つ以上の登録番号がある場合に、上記以外の登録番号を記載</t>
    <rPh sb="4" eb="6">
      <t>イジョウ</t>
    </rPh>
    <rPh sb="7" eb="9">
      <t>トウロク</t>
    </rPh>
    <rPh sb="9" eb="11">
      <t>バンゴウ</t>
    </rPh>
    <rPh sb="14" eb="16">
      <t>バアイ</t>
    </rPh>
    <rPh sb="18" eb="20">
      <t>ジョウキ</t>
    </rPh>
    <rPh sb="20" eb="22">
      <t>イガイ</t>
    </rPh>
    <rPh sb="23" eb="25">
      <t>トウロク</t>
    </rPh>
    <rPh sb="25" eb="27">
      <t>バンゴウ</t>
    </rPh>
    <rPh sb="28" eb="30">
      <t>キサイ</t>
    </rPh>
    <phoneticPr fontId="1"/>
  </si>
  <si>
    <t>評価完了日（申請日の90日前以内）</t>
    <rPh sb="0" eb="2">
      <t>ヒョウカ</t>
    </rPh>
    <rPh sb="2" eb="4">
      <t>カンリョウ</t>
    </rPh>
    <rPh sb="4" eb="5">
      <t>ビ</t>
    </rPh>
    <rPh sb="6" eb="8">
      <t>シンセイ</t>
    </rPh>
    <rPh sb="8" eb="9">
      <t>ビ</t>
    </rPh>
    <rPh sb="12" eb="13">
      <t>ニチ</t>
    </rPh>
    <rPh sb="13" eb="14">
      <t>マエ</t>
    </rPh>
    <rPh sb="14" eb="16">
      <t>イナイ</t>
    </rPh>
    <phoneticPr fontId="1"/>
  </si>
  <si>
    <t>申請製品の製造ベンダーの名称</t>
    <rPh sb="5" eb="7">
      <t>セイゾウ</t>
    </rPh>
    <rPh sb="12" eb="14">
      <t>メイショウ</t>
    </rPh>
    <phoneticPr fontId="1"/>
  </si>
  <si>
    <t>申請日</t>
    <rPh sb="0" eb="2">
      <t>シンセイ</t>
    </rPh>
    <rPh sb="2" eb="3">
      <t>ビ</t>
    </rPh>
    <phoneticPr fontId="1"/>
  </si>
  <si>
    <t>申請する適合基準レベル</t>
    <rPh sb="0" eb="2">
      <t>シンセイ</t>
    </rPh>
    <rPh sb="4" eb="6">
      <t>テキゴウ</t>
    </rPh>
    <rPh sb="6" eb="8">
      <t>キジュン</t>
    </rPh>
    <phoneticPr fontId="1"/>
  </si>
  <si>
    <t>適合ラベル取得済製品との関連性</t>
    <rPh sb="0" eb="2">
      <t>テキゴウ</t>
    </rPh>
    <rPh sb="5" eb="7">
      <t>シュトク</t>
    </rPh>
    <rPh sb="7" eb="8">
      <t>ズ</t>
    </rPh>
    <rPh sb="8" eb="10">
      <t>セイヒン</t>
    </rPh>
    <rPh sb="12" eb="15">
      <t>カンレンセイ</t>
    </rPh>
    <phoneticPr fontId="1"/>
  </si>
  <si>
    <t>適合基準変更延長申請</t>
    <rPh sb="0" eb="2">
      <t>テキゴウ</t>
    </rPh>
    <rPh sb="2" eb="4">
      <t>キジュン</t>
    </rPh>
    <phoneticPr fontId="1"/>
  </si>
  <si>
    <t>適合レベル変更申請</t>
    <rPh sb="0" eb="2">
      <t>テキゴウ</t>
    </rPh>
    <phoneticPr fontId="1"/>
  </si>
  <si>
    <t>変更・報告申請</t>
    <rPh sb="0" eb="2">
      <t>ヘンコウ</t>
    </rPh>
    <rPh sb="3" eb="5">
      <t>ホウコク</t>
    </rPh>
    <rPh sb="5" eb="7">
      <t>シンセイ</t>
    </rPh>
    <phoneticPr fontId="1"/>
  </si>
  <si>
    <t>型番追加申請</t>
    <phoneticPr fontId="1"/>
  </si>
  <si>
    <t>承継申請</t>
    <rPh sb="0" eb="2">
      <t>ショウケイ</t>
    </rPh>
    <rPh sb="2" eb="4">
      <t>シンセイ</t>
    </rPh>
    <phoneticPr fontId="1"/>
  </si>
  <si>
    <t>OK</t>
    <phoneticPr fontId="1"/>
  </si>
  <si>
    <t>申請企業の本社所在地（都道府県名／国名・地域名）</t>
    <rPh sb="0" eb="2">
      <t>シンセイ</t>
    </rPh>
    <rPh sb="2" eb="4">
      <t>キギョウ</t>
    </rPh>
    <rPh sb="5" eb="7">
      <t>ホンシャ</t>
    </rPh>
    <rPh sb="7" eb="10">
      <t>ショザイチ</t>
    </rPh>
    <rPh sb="17" eb="18">
      <t>クニ</t>
    </rPh>
    <rPh sb="18" eb="19">
      <t>メイ</t>
    </rPh>
    <rPh sb="20" eb="23">
      <t>チイキメイ</t>
    </rPh>
    <phoneticPr fontId="1"/>
  </si>
  <si>
    <t>申請企業の親会社（※1）に関する情報</t>
    <rPh sb="0" eb="2">
      <t>シンセイ</t>
    </rPh>
    <rPh sb="2" eb="4">
      <t>キギョウ</t>
    </rPh>
    <rPh sb="5" eb="8">
      <t>オヤガイシャ</t>
    </rPh>
    <rPh sb="13" eb="14">
      <t>カン</t>
    </rPh>
    <rPh sb="16" eb="18">
      <t>ジョウホウ</t>
    </rPh>
    <phoneticPr fontId="1"/>
  </si>
  <si>
    <t>申請企業の親会社①（※1）の名称</t>
    <rPh sb="0" eb="2">
      <t>シンセイ</t>
    </rPh>
    <rPh sb="2" eb="4">
      <t>キギョウ</t>
    </rPh>
    <rPh sb="5" eb="8">
      <t>オヤガイシャ</t>
    </rPh>
    <rPh sb="14" eb="16">
      <t>メイショウ</t>
    </rPh>
    <phoneticPr fontId="1"/>
  </si>
  <si>
    <t>申請企業の親会社①（※1）の本社所在地（都道府県名／国名・地域名）</t>
    <phoneticPr fontId="1"/>
  </si>
  <si>
    <t>申請企業の親会社②（※1）の名称</t>
    <rPh sb="0" eb="2">
      <t>シンセイ</t>
    </rPh>
    <rPh sb="2" eb="4">
      <t>キギョウ</t>
    </rPh>
    <rPh sb="5" eb="8">
      <t>オヤガイシャ</t>
    </rPh>
    <rPh sb="14" eb="16">
      <t>メイショウ</t>
    </rPh>
    <phoneticPr fontId="1"/>
  </si>
  <si>
    <t>申請企業の親会社②（※1）の本社所在地（都道府県名／国名・地域名）</t>
    <phoneticPr fontId="1"/>
  </si>
  <si>
    <t>申請企業の親会社③（※1）の名称</t>
    <rPh sb="0" eb="2">
      <t>シンセイ</t>
    </rPh>
    <rPh sb="2" eb="4">
      <t>キギョウ</t>
    </rPh>
    <rPh sb="5" eb="8">
      <t>オヤガイシャ</t>
    </rPh>
    <rPh sb="14" eb="16">
      <t>メイショウ</t>
    </rPh>
    <phoneticPr fontId="1"/>
  </si>
  <si>
    <t>申請企業の親会社③（※1）の本社所在地（都道府県名／国名・地域名）</t>
    <phoneticPr fontId="1"/>
  </si>
  <si>
    <t>申請製品のファームウェア（※2）開発・保守方法の区分</t>
    <rPh sb="0" eb="2">
      <t>シンセイ</t>
    </rPh>
    <rPh sb="2" eb="4">
      <t>セイヒン</t>
    </rPh>
    <rPh sb="16" eb="18">
      <t>カイハツ</t>
    </rPh>
    <rPh sb="19" eb="21">
      <t>ホシュ</t>
    </rPh>
    <rPh sb="21" eb="23">
      <t>ホウホウ</t>
    </rPh>
    <rPh sb="24" eb="26">
      <t>クブン</t>
    </rPh>
    <phoneticPr fontId="1"/>
  </si>
  <si>
    <t>JC-STAR秘密保持規程に同意します。</t>
    <rPh sb="7" eb="9">
      <t>ヒミツ</t>
    </rPh>
    <rPh sb="9" eb="11">
      <t>ホジ</t>
    </rPh>
    <rPh sb="11" eb="13">
      <t>キテイ</t>
    </rPh>
    <rPh sb="14" eb="16">
      <t>ドウイ</t>
    </rPh>
    <phoneticPr fontId="1"/>
  </si>
  <si>
    <t>（※1）会社法 2 条 4 号の「株式会社を子会社とする会社その他の当該株式会社の経営を支配している法人として法務省令で定めるもの」に該当する企業
　　　　・親会社の親会社がある場合も該当する場合は記載
　　　　・会社法の適用されない海外企業の場合は、同定義に相当する親会社がある場合は記載</t>
    <phoneticPr fontId="1"/>
  </si>
  <si>
    <t>申請製品のファームウェア名・バージョン名（※2）</t>
    <rPh sb="12" eb="13">
      <t>メイ</t>
    </rPh>
    <rPh sb="19" eb="20">
      <t>メイ</t>
    </rPh>
    <phoneticPr fontId="1"/>
  </si>
  <si>
    <t>（※2）申請製品のセキュリティ機能を担うファームウェア（ファームウェア名・バージョン名で指定しているもの）のこと。サポート期間中は、製品不具合修正・脆弱性対応のためのセキュリティ対策サポートの対象となる。</t>
    <rPh sb="4" eb="6">
      <t>シンセイ</t>
    </rPh>
    <rPh sb="6" eb="8">
      <t>セイヒン</t>
    </rPh>
    <rPh sb="35" eb="36">
      <t>メイ</t>
    </rPh>
    <rPh sb="61" eb="64">
      <t>キカンチュウ</t>
    </rPh>
    <rPh sb="66" eb="68">
      <t>セイヒン</t>
    </rPh>
    <rPh sb="68" eb="71">
      <t>フグアイ</t>
    </rPh>
    <rPh sb="71" eb="73">
      <t>シュウセイ</t>
    </rPh>
    <rPh sb="74" eb="77">
      <t>ゼイジャクセイ</t>
    </rPh>
    <rPh sb="77" eb="79">
      <t>タイオウ</t>
    </rPh>
    <rPh sb="89" eb="91">
      <t>タイサク</t>
    </rPh>
    <rPh sb="96" eb="98">
      <t>タイショウ</t>
    </rPh>
    <phoneticPr fontId="1"/>
  </si>
  <si>
    <t>申請企業の名称（日本語）</t>
    <rPh sb="0" eb="2">
      <t>シンセイ</t>
    </rPh>
    <rPh sb="2" eb="4">
      <t>キギョウ</t>
    </rPh>
    <rPh sb="5" eb="7">
      <t>メイショウ</t>
    </rPh>
    <rPh sb="8" eb="11">
      <t>ニホンゴ</t>
    </rPh>
    <phoneticPr fontId="1"/>
  </si>
  <si>
    <t>申請企業の名称（英語）</t>
    <rPh sb="0" eb="2">
      <t>シンセイ</t>
    </rPh>
    <rPh sb="2" eb="4">
      <t>キギョウ</t>
    </rPh>
    <rPh sb="5" eb="7">
      <t>メイショウ</t>
    </rPh>
    <rPh sb="8" eb="10">
      <t>エイゴ</t>
    </rPh>
    <phoneticPr fontId="1"/>
  </si>
  <si>
    <t>申請製品の製品型番
※製品型番に日本語を含んでいる場合は、ファイルで提供してください。</t>
    <rPh sb="5" eb="7">
      <t>セイヒン</t>
    </rPh>
    <rPh sb="7" eb="9">
      <t>カタバン</t>
    </rPh>
    <rPh sb="11" eb="13">
      <t>セイヒン</t>
    </rPh>
    <rPh sb="13" eb="15">
      <t>カタバン</t>
    </rPh>
    <rPh sb="16" eb="19">
      <t>ニホンゴ</t>
    </rPh>
    <rPh sb="20" eb="21">
      <t>フク</t>
    </rPh>
    <rPh sb="25" eb="27">
      <t>バアイ</t>
    </rPh>
    <rPh sb="34" eb="36">
      <t>テイキョウ</t>
    </rPh>
    <phoneticPr fontId="1"/>
  </si>
  <si>
    <t>申請企業、申請代行企業、製造ベンダー、ファームウェア開発企業のいずれ（上記1.又は2.で記載された親会社を含む）においても過去5年以内に我が国の法令や国際的に受け入れられた基準等に違反したまたはその疑いをかけられたこと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カコ</t>
    </rPh>
    <rPh sb="64" eb="65">
      <t>ネン</t>
    </rPh>
    <rPh sb="65" eb="67">
      <t>イナイ</t>
    </rPh>
    <rPh sb="68" eb="69">
      <t>ワ</t>
    </rPh>
    <rPh sb="70" eb="71">
      <t>クニ</t>
    </rPh>
    <rPh sb="72" eb="74">
      <t>ホウレイ</t>
    </rPh>
    <rPh sb="75" eb="78">
      <t>コクサイテキ</t>
    </rPh>
    <rPh sb="79" eb="80">
      <t>ウ</t>
    </rPh>
    <rPh sb="81" eb="82">
      <t>イ</t>
    </rPh>
    <rPh sb="86" eb="88">
      <t>キジュン</t>
    </rPh>
    <rPh sb="88" eb="89">
      <t>トウ</t>
    </rPh>
    <rPh sb="90" eb="92">
      <t>イハン</t>
    </rPh>
    <rPh sb="99" eb="100">
      <t>ウタガ</t>
    </rPh>
    <phoneticPr fontId="1"/>
  </si>
  <si>
    <t>申請企業、申請代行企業、製造ベンダー、ファームウェア開発企業のいずれ（上記1.又は2.で記載された親会社を含む）においても申請製品のサイバーセキュリティ確保について外国の法的環境等により影響を受ける懸念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シンセイ</t>
    </rPh>
    <rPh sb="63" eb="65">
      <t>セイヒン</t>
    </rPh>
    <rPh sb="76" eb="78">
      <t>カクホ</t>
    </rPh>
    <rPh sb="82" eb="84">
      <t>ガイコク</t>
    </rPh>
    <rPh sb="85" eb="86">
      <t>ホウ</t>
    </rPh>
    <rPh sb="86" eb="87">
      <t>テキ</t>
    </rPh>
    <rPh sb="87" eb="89">
      <t>カンキョウ</t>
    </rPh>
    <rPh sb="89" eb="90">
      <t>トウ</t>
    </rPh>
    <rPh sb="93" eb="95">
      <t>エイキョウ</t>
    </rPh>
    <rPh sb="96" eb="97">
      <t>ウ</t>
    </rPh>
    <rPh sb="99" eb="101">
      <t>ケネン</t>
    </rPh>
    <phoneticPr fontId="1"/>
  </si>
  <si>
    <r>
      <t xml:space="preserve">※ </t>
    </r>
    <r>
      <rPr>
        <b/>
        <sz val="11"/>
        <color rgb="FF0070C0"/>
        <rFont val="Meiryo UI"/>
        <family val="3"/>
        <charset val="128"/>
      </rPr>
      <t>青字</t>
    </r>
    <r>
      <rPr>
        <sz val="11"/>
        <rFont val="Meiryo UI"/>
        <family val="3"/>
        <charset val="128"/>
      </rPr>
      <t>の情報は、本制度のHPに掲載されます。</t>
    </r>
    <rPh sb="2" eb="4">
      <t>アオジ</t>
    </rPh>
    <rPh sb="5" eb="7">
      <t>ジョウホウ</t>
    </rPh>
    <rPh sb="9" eb="12">
      <t>ホンセイド</t>
    </rPh>
    <rPh sb="16" eb="18">
      <t>ケイサイ</t>
    </rPh>
    <phoneticPr fontId="1"/>
  </si>
  <si>
    <t>親会社(※1)に該当する企業はない</t>
    <rPh sb="8" eb="10">
      <t>ガイトウ</t>
    </rPh>
    <rPh sb="12" eb="14">
      <t>キギョウ</t>
    </rPh>
    <phoneticPr fontId="1"/>
  </si>
  <si>
    <t>親会社(※1)が該当する企業が１つある</t>
    <phoneticPr fontId="1"/>
  </si>
  <si>
    <t>親会社(※1)が該当する企業が２つある</t>
    <phoneticPr fontId="1"/>
  </si>
  <si>
    <t>親会社(※1)に該当する企業があるかどうかは不明</t>
    <rPh sb="8" eb="10">
      <t>ガイトウ</t>
    </rPh>
    <rPh sb="12" eb="14">
      <t>キギョウ</t>
    </rPh>
    <rPh sb="22" eb="24">
      <t>フメイ</t>
    </rPh>
    <phoneticPr fontId="1"/>
  </si>
  <si>
    <t>親会社(※1)が該当する企業が３つ(以上)ある</t>
    <rPh sb="18" eb="20">
      <t>イジョウ</t>
    </rPh>
    <phoneticPr fontId="1"/>
  </si>
  <si>
    <t>親会社(※1)が該当する企業が２つ(以上)ある</t>
    <rPh sb="18" eb="20">
      <t>イジョウ</t>
    </rPh>
    <phoneticPr fontId="1"/>
  </si>
  <si>
    <t>申請代行企業の名称</t>
    <rPh sb="0" eb="2">
      <t>シンセイ</t>
    </rPh>
    <rPh sb="2" eb="4">
      <t>ダイコウ</t>
    </rPh>
    <rPh sb="4" eb="6">
      <t>キギョウ</t>
    </rPh>
    <rPh sb="7" eb="9">
      <t>メイショウ</t>
    </rPh>
    <phoneticPr fontId="1"/>
  </si>
  <si>
    <t>申請代行企業の法人番号(13桁)</t>
    <rPh sb="0" eb="2">
      <t>シンセイ</t>
    </rPh>
    <rPh sb="2" eb="4">
      <t>ダイコウ</t>
    </rPh>
    <rPh sb="4" eb="6">
      <t>キギョウ</t>
    </rPh>
    <phoneticPr fontId="1"/>
  </si>
  <si>
    <t>申請代行企業の本社所在地（都道府県名／国名・地域名）</t>
    <rPh sb="0" eb="2">
      <t>シンセイ</t>
    </rPh>
    <rPh sb="2" eb="4">
      <t>ダイコウ</t>
    </rPh>
    <rPh sb="4" eb="6">
      <t>キギョウ</t>
    </rPh>
    <rPh sb="7" eb="9">
      <t>ホンシャ</t>
    </rPh>
    <rPh sb="9" eb="12">
      <t>ショザイチ</t>
    </rPh>
    <rPh sb="17" eb="18">
      <t>メイ</t>
    </rPh>
    <phoneticPr fontId="1"/>
  </si>
  <si>
    <t>申請代行者の氏名</t>
    <rPh sb="0" eb="2">
      <t>シンセイ</t>
    </rPh>
    <rPh sb="2" eb="4">
      <t>ダイコウ</t>
    </rPh>
    <rPh sb="4" eb="5">
      <t>シャ</t>
    </rPh>
    <rPh sb="6" eb="8">
      <t>シメイ</t>
    </rPh>
    <phoneticPr fontId="1"/>
  </si>
  <si>
    <t>申請代行者の所属・役職</t>
    <rPh sb="0" eb="2">
      <t>シンセイ</t>
    </rPh>
    <rPh sb="2" eb="4">
      <t>ダイコウ</t>
    </rPh>
    <rPh sb="4" eb="5">
      <t>シャ</t>
    </rPh>
    <rPh sb="6" eb="8">
      <t>ショゾク</t>
    </rPh>
    <rPh sb="9" eb="11">
      <t>ヤクショク</t>
    </rPh>
    <phoneticPr fontId="1"/>
  </si>
  <si>
    <t>申請代行者の電話番号</t>
    <rPh sb="0" eb="2">
      <t>シンセイ</t>
    </rPh>
    <rPh sb="2" eb="4">
      <t>ダイコウ</t>
    </rPh>
    <rPh sb="4" eb="5">
      <t>シャ</t>
    </rPh>
    <rPh sb="6" eb="8">
      <t>デンワ</t>
    </rPh>
    <rPh sb="8" eb="10">
      <t>バンゴウ</t>
    </rPh>
    <phoneticPr fontId="1"/>
  </si>
  <si>
    <t>申請代行者のE-mail</t>
    <rPh sb="0" eb="2">
      <t>シンセイ</t>
    </rPh>
    <rPh sb="2" eb="4">
      <t>ダイコウ</t>
    </rPh>
    <rPh sb="4" eb="5">
      <t>シャ</t>
    </rPh>
    <phoneticPr fontId="1"/>
  </si>
  <si>
    <t>申請代行の場合、申請代行委任状の添付が必要</t>
    <rPh sb="0" eb="2">
      <t>シンセイ</t>
    </rPh>
    <rPh sb="2" eb="4">
      <t>ダイコウ</t>
    </rPh>
    <rPh sb="5" eb="7">
      <t>バアイ</t>
    </rPh>
    <rPh sb="8" eb="10">
      <t>シンセイ</t>
    </rPh>
    <rPh sb="10" eb="12">
      <t>ダイコウ</t>
    </rPh>
    <rPh sb="12" eb="15">
      <t>イニンジョウ</t>
    </rPh>
    <rPh sb="16" eb="18">
      <t>テンプ</t>
    </rPh>
    <rPh sb="19" eb="21">
      <t>ヒツヨウ</t>
    </rPh>
    <phoneticPr fontId="1"/>
  </si>
  <si>
    <t>申請企業、申請代行企業のいずれ（上記1.又は2.で記載された親会社を含む）においても過去5年以内に適合ラベルの取消しを受けたことがないか。</t>
    <rPh sb="0" eb="2">
      <t>シンセイ</t>
    </rPh>
    <rPh sb="2" eb="4">
      <t>キギョウ</t>
    </rPh>
    <rPh sb="5" eb="7">
      <t>シンセイ</t>
    </rPh>
    <rPh sb="7" eb="9">
      <t>ダイコウ</t>
    </rPh>
    <rPh sb="9" eb="11">
      <t>キギョウ</t>
    </rPh>
    <rPh sb="16" eb="18">
      <t>ジョウキ</t>
    </rPh>
    <rPh sb="20" eb="21">
      <t>マタ</t>
    </rPh>
    <rPh sb="25" eb="27">
      <t>キサイ</t>
    </rPh>
    <rPh sb="34" eb="35">
      <t>フク</t>
    </rPh>
    <rPh sb="49" eb="51">
      <t>テキゴウ</t>
    </rPh>
    <rPh sb="55" eb="57">
      <t>トリケ</t>
    </rPh>
    <rPh sb="59" eb="60">
      <t>ウ</t>
    </rPh>
    <phoneticPr fontId="1"/>
  </si>
  <si>
    <t>（※3）申請製品のセキュリティ機能を担うファームウェア（ファームウェア名・バージョン名で指定しているもの）に脆弱性が見つかった際に、製造ベンダー（OEM/ODMの場合の実際の製造ベンダーを含む）の開発部門又は保守部門だけでは当該ファームウェアの改修ができない部品・コンポーネントを採用しており、改修のために当該部品・コンポーネントを製造している別の企業による対応・供給に依存する場合には、当該部品・コンポーネントを実際に製造している企業名を記載</t>
    <rPh sb="35" eb="36">
      <t>メイ</t>
    </rPh>
    <rPh sb="44" eb="46">
      <t>シテイ</t>
    </rPh>
    <rPh sb="66" eb="68">
      <t>セイゾウ</t>
    </rPh>
    <rPh sb="81" eb="83">
      <t>バアイ</t>
    </rPh>
    <rPh sb="94" eb="95">
      <t>フク</t>
    </rPh>
    <rPh sb="98" eb="100">
      <t>カイハツ</t>
    </rPh>
    <rPh sb="100" eb="102">
      <t>ブモン</t>
    </rPh>
    <rPh sb="102" eb="103">
      <t>マタ</t>
    </rPh>
    <rPh sb="104" eb="106">
      <t>ホシュ</t>
    </rPh>
    <rPh sb="106" eb="108">
      <t>ブモン</t>
    </rPh>
    <rPh sb="112" eb="114">
      <t>トウガイ</t>
    </rPh>
    <rPh sb="129" eb="131">
      <t>ブヒン</t>
    </rPh>
    <rPh sb="140" eb="142">
      <t>サイヨウ</t>
    </rPh>
    <rPh sb="147" eb="149">
      <t>カイシュウ</t>
    </rPh>
    <rPh sb="153" eb="155">
      <t>トウガイ</t>
    </rPh>
    <rPh sb="155" eb="157">
      <t>ブヒン</t>
    </rPh>
    <rPh sb="166" eb="168">
      <t>セイゾウ</t>
    </rPh>
    <rPh sb="182" eb="184">
      <t>キョウキュウ</t>
    </rPh>
    <rPh sb="207" eb="209">
      <t>ジッサイ</t>
    </rPh>
    <rPh sb="218" eb="219">
      <t>メイ</t>
    </rPh>
    <phoneticPr fontId="1"/>
  </si>
  <si>
    <t>ビジネス向け</t>
    <rPh sb="4" eb="5">
      <t>ム</t>
    </rPh>
    <phoneticPr fontId="1"/>
  </si>
  <si>
    <t>一般消費者（コンシューマー）向け</t>
    <rPh sb="0" eb="2">
      <t>イッパン</t>
    </rPh>
    <rPh sb="2" eb="5">
      <t>ショウヒシャ</t>
    </rPh>
    <rPh sb="14" eb="15">
      <t>ム</t>
    </rPh>
    <phoneticPr fontId="1"/>
  </si>
  <si>
    <t>一般消費者（コンシューマー）向け・ビジネス向け両用</t>
    <rPh sb="0" eb="2">
      <t>イッパン</t>
    </rPh>
    <rPh sb="2" eb="5">
      <t>ショウヒシャ</t>
    </rPh>
    <rPh sb="14" eb="15">
      <t>ム</t>
    </rPh>
    <rPh sb="21" eb="22">
      <t>ム</t>
    </rPh>
    <rPh sb="23" eb="25">
      <t>リョウヨウ</t>
    </rPh>
    <phoneticPr fontId="1"/>
  </si>
  <si>
    <t>申請製品の名称（日本語ページ表記）</t>
    <rPh sb="5" eb="7">
      <t>メイショウ</t>
    </rPh>
    <rPh sb="8" eb="11">
      <t>ニホンゴ</t>
    </rPh>
    <rPh sb="14" eb="16">
      <t>ヒョウキ</t>
    </rPh>
    <phoneticPr fontId="1"/>
  </si>
  <si>
    <t>　　　　　　　　　　（英語ページ表記）</t>
    <rPh sb="11" eb="13">
      <t>エイゴ</t>
    </rPh>
    <rPh sb="16" eb="18">
      <t>ヒョウキ</t>
    </rPh>
    <phoneticPr fontId="1"/>
  </si>
  <si>
    <t>実際の製造ベンダーの企業名称（「OEM/ODM製造」の場合）</t>
    <rPh sb="10" eb="12">
      <t>キギョウ</t>
    </rPh>
    <rPh sb="12" eb="14">
      <t>メイショウ</t>
    </rPh>
    <rPh sb="23" eb="25">
      <t>セイゾウ</t>
    </rPh>
    <phoneticPr fontId="1"/>
  </si>
  <si>
    <t>実際の製造ベンダーの法人番号(13桁)（「OEM/ODM製造」の場合）</t>
    <rPh sb="0" eb="2">
      <t>ジッサイ</t>
    </rPh>
    <rPh sb="3" eb="5">
      <t>セイゾウ</t>
    </rPh>
    <rPh sb="10" eb="12">
      <t>ホウジン</t>
    </rPh>
    <rPh sb="12" eb="14">
      <t>バンゴウ</t>
    </rPh>
    <rPh sb="17" eb="18">
      <t>ケタ</t>
    </rPh>
    <rPh sb="28" eb="30">
      <t>セイゾウ</t>
    </rPh>
    <rPh sb="32" eb="34">
      <t>バアイ</t>
    </rPh>
    <phoneticPr fontId="1"/>
  </si>
  <si>
    <t>実際の製造ベンダーの本社所在地（都道府県名／国名・地域名）（「OEM/ODM製造」の場合）</t>
    <rPh sb="0" eb="2">
      <t>ジッサイ</t>
    </rPh>
    <rPh sb="3" eb="5">
      <t>セイゾウ</t>
    </rPh>
    <rPh sb="10" eb="12">
      <t>ホンシャ</t>
    </rPh>
    <rPh sb="12" eb="15">
      <t>ショザイチ</t>
    </rPh>
    <rPh sb="38" eb="40">
      <t>セイゾウ</t>
    </rPh>
    <rPh sb="42" eb="44">
      <t>バアイ</t>
    </rPh>
    <phoneticPr fontId="1"/>
  </si>
  <si>
    <t>実際の製造ベンダーの親会社（※1）に関する情報（「OEM/ODM製造」の場合）</t>
    <rPh sb="10" eb="13">
      <t>オヤガイシャ</t>
    </rPh>
    <rPh sb="18" eb="19">
      <t>カン</t>
    </rPh>
    <rPh sb="21" eb="23">
      <t>ジョウホウ</t>
    </rPh>
    <phoneticPr fontId="1"/>
  </si>
  <si>
    <t>実際の製造ベンダーの親会社①（※1）の名称（「OEM/ODM製造」の場合）</t>
    <rPh sb="10" eb="13">
      <t>オヤガイシャ</t>
    </rPh>
    <rPh sb="19" eb="21">
      <t>メイショウ</t>
    </rPh>
    <phoneticPr fontId="1"/>
  </si>
  <si>
    <t>実際の製造ベンダーの親会社①（※1）の本社所在地（都道府県名／国名・地域名）（「OEM/ODM製造」の場合）</t>
    <phoneticPr fontId="1"/>
  </si>
  <si>
    <t>実際の製造ベンダーの親会社②（※1）の名称（「OEM/ODM製造」の場合）</t>
    <rPh sb="10" eb="13">
      <t>オヤガイシャ</t>
    </rPh>
    <rPh sb="19" eb="21">
      <t>メイショウ</t>
    </rPh>
    <phoneticPr fontId="1"/>
  </si>
  <si>
    <t>実際の製造ベンダーの親会社②（※1）の本社所在地（都道府県名／国名・地域名）（「OEM/ODM製造」の場合）</t>
    <phoneticPr fontId="1"/>
  </si>
  <si>
    <t>実際のファームウェア（※2）開発・保守を行う企業名称（※3）</t>
    <rPh sb="14" eb="16">
      <t>カイハツ</t>
    </rPh>
    <rPh sb="17" eb="19">
      <t>ホシュ</t>
    </rPh>
    <rPh sb="20" eb="21">
      <t>オコナ</t>
    </rPh>
    <rPh sb="22" eb="24">
      <t>キギョウ</t>
    </rPh>
    <rPh sb="24" eb="26">
      <t>メイショウ</t>
    </rPh>
    <phoneticPr fontId="1"/>
  </si>
  <si>
    <t>実際のファームウェア（※2）開発・保守を行う企業の親会社（※1）に関する情報</t>
    <rPh sb="25" eb="28">
      <t>オヤガイシャ</t>
    </rPh>
    <rPh sb="33" eb="34">
      <t>カン</t>
    </rPh>
    <rPh sb="36" eb="38">
      <t>ジョウホウ</t>
    </rPh>
    <phoneticPr fontId="1"/>
  </si>
  <si>
    <t>実際のファームウェア（※2）開発・保守を行う企業の親会社①（※1）の名称</t>
    <rPh sb="25" eb="28">
      <t>オヤガイシャ</t>
    </rPh>
    <rPh sb="34" eb="36">
      <t>メイショウ</t>
    </rPh>
    <phoneticPr fontId="1"/>
  </si>
  <si>
    <t>実際のファームウェア（※2）開発・保守を行う企業の親会社①（※1）の本社所在地（都道府県名／国名・地域名）</t>
    <phoneticPr fontId="1"/>
  </si>
  <si>
    <t>実際のファームウェア（※2）開発・保守を行う企業の親会社②（※1）の名称</t>
    <rPh sb="25" eb="28">
      <t>オヤガイシャ</t>
    </rPh>
    <rPh sb="34" eb="36">
      <t>メイショウ</t>
    </rPh>
    <phoneticPr fontId="1"/>
  </si>
  <si>
    <t>実際のファームウェア（※2）開発・保守を行う企業の親会社②（※1）の本社所在地（都道府県名／国名・地域名）</t>
    <phoneticPr fontId="1"/>
  </si>
  <si>
    <t>申請製品の製品概要（日本語ページ表記）</t>
    <rPh sb="5" eb="7">
      <t>セイヒン</t>
    </rPh>
    <rPh sb="7" eb="9">
      <t>ガイヨウ</t>
    </rPh>
    <rPh sb="10" eb="13">
      <t>ニホンゴ</t>
    </rPh>
    <rPh sb="16" eb="18">
      <t>ヒョウキ</t>
    </rPh>
    <phoneticPr fontId="1"/>
  </si>
  <si>
    <t>申請製品の製品概要（英語ページ表記）</t>
    <rPh sb="5" eb="7">
      <t>セイヒン</t>
    </rPh>
    <rPh sb="7" eb="9">
      <t>ガイヨウ</t>
    </rPh>
    <rPh sb="10" eb="12">
      <t>エイゴ</t>
    </rPh>
    <rPh sb="15" eb="17">
      <t>ヒョウキ</t>
    </rPh>
    <phoneticPr fontId="1"/>
  </si>
  <si>
    <t>申請製品のホームページ（URL）（日本語ページ表記）</t>
    <rPh sb="17" eb="20">
      <t>ニホンゴ</t>
    </rPh>
    <rPh sb="23" eb="25">
      <t>ヒョウキ</t>
    </rPh>
    <phoneticPr fontId="1"/>
  </si>
  <si>
    <t>申請製品のホームページ（URL）（英語ページ表記）</t>
    <rPh sb="17" eb="19">
      <t>エイゴ</t>
    </rPh>
    <rPh sb="22" eb="24">
      <t>ヒョウキ</t>
    </rPh>
    <phoneticPr fontId="1"/>
  </si>
  <si>
    <t>（日本語ページ表記）</t>
    <rPh sb="1" eb="4">
      <t>ニホンゴ</t>
    </rPh>
    <rPh sb="7" eb="9">
      <t>ヒョウキ</t>
    </rPh>
    <phoneticPr fontId="1"/>
  </si>
  <si>
    <t>（英語ページ表記）</t>
    <rPh sb="1" eb="3">
      <t>エイゴ</t>
    </rPh>
    <rPh sb="6" eb="8">
      <t>ヒョウキ</t>
    </rPh>
    <phoneticPr fontId="1"/>
  </si>
  <si>
    <t>（申請製品に関する、又は申請企業の）脆弱性開示ポリシー掲載ホームページ（URL）（日本語ページ表記）</t>
    <rPh sb="6" eb="7">
      <t>カン</t>
    </rPh>
    <rPh sb="10" eb="11">
      <t>マタ</t>
    </rPh>
    <rPh sb="12" eb="14">
      <t>シンセイ</t>
    </rPh>
    <rPh sb="14" eb="16">
      <t>キギョウ</t>
    </rPh>
    <rPh sb="18" eb="23">
      <t>ゼイジャクセイカイジ</t>
    </rPh>
    <rPh sb="27" eb="29">
      <t>ケイサイ</t>
    </rPh>
    <rPh sb="41" eb="44">
      <t>ニホンゴ</t>
    </rPh>
    <rPh sb="47" eb="49">
      <t>ヒョウキ</t>
    </rPh>
    <phoneticPr fontId="1"/>
  </si>
  <si>
    <t>（申請製品に関する、又は申請企業の）脆弱性開示ポリシー掲載ホームページ（URL）（英語ページ表記）</t>
    <rPh sb="6" eb="7">
      <t>カン</t>
    </rPh>
    <rPh sb="18" eb="23">
      <t>ゼイジャクセイカイジ</t>
    </rPh>
    <rPh sb="27" eb="29">
      <t>ケイサイ</t>
    </rPh>
    <rPh sb="41" eb="43">
      <t>エイゴ</t>
    </rPh>
    <rPh sb="46" eb="48">
      <t>ヒョウキ</t>
    </rPh>
    <phoneticPr fontId="1"/>
  </si>
  <si>
    <t>（申請製品に関する、又は申請企業の）不具合・脆弱性の届出窓口</t>
    <rPh sb="6" eb="7">
      <t>カン</t>
    </rPh>
    <rPh sb="18" eb="21">
      <t>フグアイ</t>
    </rPh>
    <rPh sb="22" eb="25">
      <t>ゼイジャクセイ</t>
    </rPh>
    <rPh sb="26" eb="28">
      <t>トドケデ</t>
    </rPh>
    <rPh sb="28" eb="30">
      <t>マドグチ</t>
    </rPh>
    <phoneticPr fontId="1"/>
  </si>
  <si>
    <t>（申請製品に関する、又は申請企業の）問合せ窓口</t>
    <rPh sb="6" eb="7">
      <t>カン</t>
    </rPh>
    <rPh sb="21" eb="23">
      <t>マドグチ</t>
    </rPh>
    <phoneticPr fontId="1"/>
  </si>
  <si>
    <t>自己適合評価</t>
    <rPh sb="0" eb="2">
      <t>ジコ</t>
    </rPh>
    <rPh sb="2" eb="4">
      <t>テキゴウ</t>
    </rPh>
    <rPh sb="4" eb="6">
      <t>ヒョウカ</t>
    </rPh>
    <phoneticPr fontId="1"/>
  </si>
  <si>
    <t>評価者の氏名 ※ 複数いる場合には、代表者又は責任者のみ記載</t>
    <rPh sb="0" eb="2">
      <t>ヒョウカ</t>
    </rPh>
    <rPh sb="2" eb="3">
      <t>シャ</t>
    </rPh>
    <rPh sb="4" eb="6">
      <t>シメイ</t>
    </rPh>
    <rPh sb="9" eb="11">
      <t>フクスウ</t>
    </rPh>
    <rPh sb="13" eb="15">
      <t>バアイ</t>
    </rPh>
    <rPh sb="18" eb="21">
      <t>ダイヒョウシャ</t>
    </rPh>
    <rPh sb="21" eb="22">
      <t>マタ</t>
    </rPh>
    <rPh sb="23" eb="26">
      <t>セキニンシャ</t>
    </rPh>
    <rPh sb="28" eb="30">
      <t>キサイ</t>
    </rPh>
    <phoneticPr fontId="1"/>
  </si>
  <si>
    <t>評価者の所属・役職 ※ 複数いる場合には、代表者又は責任者のみ記載</t>
    <rPh sb="0" eb="2">
      <t>ヒョウカ</t>
    </rPh>
    <rPh sb="2" eb="3">
      <t>シャ</t>
    </rPh>
    <rPh sb="4" eb="6">
      <t>ショゾク</t>
    </rPh>
    <rPh sb="7" eb="9">
      <t>ヤクショク</t>
    </rPh>
    <rPh sb="24" eb="25">
      <t>マタ</t>
    </rPh>
    <rPh sb="26" eb="29">
      <t>セキニンシャ</t>
    </rPh>
    <phoneticPr fontId="1"/>
  </si>
  <si>
    <t>2025/1/23版</t>
    <rPh sb="9" eb="10">
      <t>バン</t>
    </rPh>
    <phoneticPr fontId="1"/>
  </si>
  <si>
    <t>外部機関適合評価（JC-STAR検証事業者）</t>
    <rPh sb="2" eb="4">
      <t>キカン</t>
    </rPh>
    <phoneticPr fontId="1"/>
  </si>
  <si>
    <t>外部機関適合評価（JC-STAR評価機関）</t>
    <rPh sb="4" eb="6">
      <t>テキゴウ</t>
    </rPh>
    <rPh sb="6" eb="8">
      <t>ヒョウカ</t>
    </rPh>
    <phoneticPr fontId="1"/>
  </si>
  <si>
    <t>部品・コンポーネントでの適合ラベル取得状況
（「部品・コンポーネントの生産会社から供給」を受けている場合）</t>
    <rPh sb="0" eb="2">
      <t>ブヒン</t>
    </rPh>
    <rPh sb="12" eb="14">
      <t>テキゴウ</t>
    </rPh>
    <rPh sb="17" eb="19">
      <t>シュトク</t>
    </rPh>
    <rPh sb="19" eb="21">
      <t>ジョウキョウ</t>
    </rPh>
    <rPh sb="24" eb="26">
      <t>ブヒン</t>
    </rPh>
    <rPh sb="35" eb="37">
      <t>セイサン</t>
    </rPh>
    <rPh sb="37" eb="39">
      <t>ガイシャ</t>
    </rPh>
    <rPh sb="41" eb="43">
      <t>キョウキュウ</t>
    </rPh>
    <rPh sb="45" eb="46">
      <t>ウ</t>
    </rPh>
    <rPh sb="50" eb="52">
      <t>バアイ</t>
    </rPh>
    <phoneticPr fontId="1"/>
  </si>
  <si>
    <t>3. 適合評価に関する情報</t>
    <rPh sb="3" eb="5">
      <t>テキゴウ</t>
    </rPh>
    <rPh sb="5" eb="7">
      <t>ヒョウカ</t>
    </rPh>
    <rPh sb="8" eb="9">
      <t>カン</t>
    </rPh>
    <rPh sb="11" eb="1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</si>
</sst>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color theme="1"/>
      <name val="Yu Gothic"/>
      <family val="2"/>
      <scheme val="minor"/>
    </font>
    <font>
      <sz val="6"/>
      <name val="Yu Gothic"/>
      <family val="3"/>
      <charset val="128"/>
      <scheme val="minor"/>
    </font>
    <font>
      <sz val="11"/>
      <name val="Meiryo UI"/>
      <family val="3"/>
      <charset val="128"/>
    </font>
    <font>
      <b/>
      <sz val="11"/>
      <color theme="0"/>
      <name val="Meiryo UI"/>
      <family val="3"/>
      <charset val="128"/>
    </font>
    <font>
      <sz val="11"/>
      <color theme="1"/>
      <name val="Meiryo UI"/>
      <family val="3"/>
      <charset val="128"/>
    </font>
    <font>
      <i/>
      <sz val="11"/>
      <color theme="1"/>
      <name val="Meiryo UI"/>
      <family val="3"/>
      <charset val="128"/>
    </font>
    <font>
      <sz val="11"/>
      <color theme="1" tint="0.34998626667073579"/>
      <name val="Meiryo UI"/>
      <family val="3"/>
      <charset val="128"/>
    </font>
    <font>
      <b/>
      <sz val="11"/>
      <color rgb="FF0070C0"/>
      <name val="Meiryo UI"/>
      <family val="3"/>
      <charset val="128"/>
    </font>
    <font>
      <sz val="14"/>
      <name val="Meiryo UI"/>
      <family val="3"/>
      <charset val="128"/>
    </font>
    <font>
      <sz val="20"/>
      <name val="Meiryo UI"/>
      <family val="3"/>
      <charset val="128"/>
    </font>
    <font>
      <sz val="11"/>
      <color rgb="FF000000"/>
      <name val="Yu Gothic"/>
      <family val="3"/>
      <charset val="128"/>
    </font>
    <font>
      <sz val="22"/>
      <name val="Meiryo UI"/>
      <family val="3"/>
      <charset val="128"/>
    </font>
  </fonts>
  <fills count="8">
    <fill>
      <patternFill patternType="none"/>
    </fill>
    <fill>
      <patternFill patternType="gray125"/>
    </fill>
    <fill>
      <patternFill patternType="solid">
        <fgColor theme="3"/>
        <bgColor indexed="64"/>
      </patternFill>
    </fill>
    <fill>
      <patternFill patternType="solid">
        <fgColor rgb="FFFFD5D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s>
  <cellStyleXfs count="1">
    <xf numFmtId="0" fontId="0" fillId="0" borderId="0"/>
  </cellStyleXfs>
  <cellXfs count="147">
    <xf numFmtId="0" fontId="0" fillId="0" borderId="0" xfId="0"/>
    <xf numFmtId="0" fontId="2" fillId="5" borderId="0" xfId="0" applyFont="1" applyFill="1"/>
    <xf numFmtId="0" fontId="2" fillId="5" borderId="0" xfId="0" applyFont="1" applyFill="1" applyAlignment="1">
      <alignment horizontal="left"/>
    </xf>
    <xf numFmtId="0" fontId="4" fillId="0" borderId="10" xfId="0" applyFont="1" applyBorder="1"/>
    <xf numFmtId="0" fontId="2" fillId="0" borderId="8" xfId="0" applyFont="1" applyBorder="1" applyAlignment="1">
      <alignment horizontal="left" vertical="top" wrapText="1"/>
    </xf>
    <xf numFmtId="0" fontId="5" fillId="5" borderId="1" xfId="0" applyFont="1" applyFill="1" applyBorder="1" applyAlignment="1">
      <alignment horizontal="center"/>
    </xf>
    <xf numFmtId="0" fontId="2" fillId="6" borderId="13" xfId="0" applyFont="1" applyFill="1" applyBorder="1" applyAlignment="1">
      <alignment horizontal="left" vertical="top"/>
    </xf>
    <xf numFmtId="0" fontId="2" fillId="5" borderId="0" xfId="0" applyFont="1" applyFill="1" applyBorder="1" applyAlignment="1">
      <alignment horizontal="left"/>
    </xf>
    <xf numFmtId="0" fontId="2" fillId="6" borderId="5" xfId="0" applyFont="1" applyFill="1" applyBorder="1" applyAlignment="1">
      <alignment horizontal="left" vertical="top"/>
    </xf>
    <xf numFmtId="0" fontId="6" fillId="5" borderId="0" xfId="0" applyFont="1" applyFill="1"/>
    <xf numFmtId="176" fontId="2" fillId="5" borderId="1" xfId="0" applyNumberFormat="1" applyFont="1" applyFill="1" applyBorder="1" applyAlignment="1">
      <alignment horizontal="center"/>
    </xf>
    <xf numFmtId="0" fontId="2" fillId="0" borderId="0" xfId="0" applyFont="1" applyFill="1"/>
    <xf numFmtId="0" fontId="2" fillId="0" borderId="1" xfId="0" applyFont="1" applyFill="1" applyBorder="1"/>
    <xf numFmtId="0" fontId="2" fillId="0" borderId="14" xfId="0" applyFont="1" applyFill="1" applyBorder="1"/>
    <xf numFmtId="0" fontId="2" fillId="6" borderId="9" xfId="0" applyFont="1" applyFill="1" applyBorder="1" applyAlignment="1">
      <alignment horizontal="left" vertical="center"/>
    </xf>
    <xf numFmtId="0" fontId="2" fillId="4" borderId="14" xfId="0" applyFont="1" applyFill="1" applyBorder="1" applyAlignment="1" applyProtection="1">
      <alignment horizontal="left" vertical="top"/>
      <protection locked="0"/>
    </xf>
    <xf numFmtId="0" fontId="2" fillId="4" borderId="19" xfId="0" applyFont="1" applyFill="1" applyBorder="1" applyAlignment="1" applyProtection="1">
      <alignment horizontal="left" vertical="top"/>
      <protection locked="0"/>
    </xf>
    <xf numFmtId="14" fontId="2" fillId="4" borderId="23" xfId="0" applyNumberFormat="1" applyFont="1" applyFill="1" applyBorder="1" applyAlignment="1" applyProtection="1">
      <alignment horizontal="left" vertical="top"/>
      <protection locked="0"/>
    </xf>
    <xf numFmtId="0" fontId="2" fillId="4" borderId="14" xfId="0" applyFont="1" applyFill="1" applyBorder="1" applyAlignment="1" applyProtection="1">
      <alignment horizontal="left" vertical="top"/>
    </xf>
    <xf numFmtId="0" fontId="2" fillId="4" borderId="24" xfId="0" applyFont="1" applyFill="1" applyBorder="1" applyAlignment="1" applyProtection="1">
      <alignment horizontal="left" vertical="top"/>
      <protection locked="0"/>
    </xf>
    <xf numFmtId="0" fontId="7" fillId="0" borderId="8" xfId="0" applyFont="1" applyBorder="1" applyAlignment="1">
      <alignment horizontal="left" vertical="top"/>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2" fillId="0" borderId="6" xfId="0" applyFont="1" applyBorder="1" applyAlignment="1">
      <alignment vertical="top"/>
    </xf>
    <xf numFmtId="0" fontId="2" fillId="0" borderId="11" xfId="0" applyFont="1" applyBorder="1" applyAlignment="1">
      <alignment vertical="top"/>
    </xf>
    <xf numFmtId="0" fontId="2" fillId="0" borderId="0" xfId="0" applyFont="1" applyBorder="1" applyAlignment="1">
      <alignment vertical="top"/>
    </xf>
    <xf numFmtId="0" fontId="2"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right"/>
    </xf>
    <xf numFmtId="0" fontId="8" fillId="0" borderId="0" xfId="0" applyFont="1" applyFill="1" applyBorder="1" applyAlignment="1">
      <alignment horizontal="right"/>
    </xf>
    <xf numFmtId="0" fontId="2" fillId="0" borderId="4" xfId="0" applyFont="1" applyFill="1" applyBorder="1"/>
    <xf numFmtId="0" fontId="2" fillId="0" borderId="5" xfId="0" applyFont="1" applyFill="1" applyBorder="1" applyAlignment="1">
      <alignment horizontal="left"/>
    </xf>
    <xf numFmtId="49" fontId="2" fillId="4" borderId="22" xfId="0" applyNumberFormat="1" applyFont="1" applyFill="1" applyBorder="1" applyAlignment="1" applyProtection="1">
      <alignment horizontal="left" vertical="top"/>
      <protection locked="0"/>
    </xf>
    <xf numFmtId="49" fontId="2" fillId="4" borderId="19" xfId="0" applyNumberFormat="1" applyFont="1" applyFill="1" applyBorder="1" applyAlignment="1" applyProtection="1">
      <alignment horizontal="left" vertical="top"/>
      <protection locked="0"/>
    </xf>
    <xf numFmtId="0" fontId="2" fillId="6" borderId="20" xfId="0" applyFont="1" applyFill="1" applyBorder="1" applyAlignment="1">
      <alignment vertical="center"/>
    </xf>
    <xf numFmtId="0" fontId="2" fillId="0" borderId="8" xfId="0" applyFont="1" applyBorder="1" applyAlignment="1">
      <alignment horizontal="left" vertical="center" wrapText="1"/>
    </xf>
    <xf numFmtId="0" fontId="2" fillId="5" borderId="0" xfId="0" applyFont="1" applyFill="1" applyAlignment="1">
      <alignment horizontal="right"/>
    </xf>
    <xf numFmtId="0" fontId="2" fillId="4" borderId="1" xfId="0" applyFont="1" applyFill="1" applyBorder="1" applyAlignment="1" applyProtection="1">
      <alignment vertical="center"/>
      <protection locked="0"/>
    </xf>
    <xf numFmtId="0" fontId="2" fillId="4" borderId="18" xfId="0" applyFont="1" applyFill="1" applyBorder="1" applyAlignment="1" applyProtection="1">
      <alignment horizontal="left" vertical="top"/>
      <protection locked="0"/>
    </xf>
    <xf numFmtId="0" fontId="2" fillId="4" borderId="14" xfId="0" applyFont="1" applyFill="1" applyBorder="1" applyAlignment="1" applyProtection="1">
      <alignment horizontal="left" vertical="center"/>
      <protection locked="0"/>
    </xf>
    <xf numFmtId="0" fontId="2" fillId="5" borderId="0" xfId="0" applyFont="1" applyFill="1" applyProtection="1">
      <protection locked="0"/>
    </xf>
    <xf numFmtId="0" fontId="2" fillId="4" borderId="1" xfId="0" applyFont="1" applyFill="1" applyBorder="1" applyAlignment="1" applyProtection="1">
      <alignment horizontal="left" vertical="center"/>
      <protection locked="0"/>
    </xf>
    <xf numFmtId="49" fontId="2" fillId="4" borderId="28" xfId="0" applyNumberFormat="1" applyFont="1" applyFill="1" applyBorder="1" applyAlignment="1" applyProtection="1">
      <alignment horizontal="left" vertical="top"/>
      <protection locked="0"/>
    </xf>
    <xf numFmtId="0" fontId="2" fillId="6" borderId="21"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1" xfId="0" applyFont="1" applyFill="1" applyBorder="1" applyAlignment="1">
      <alignment horizontal="left" vertical="center"/>
    </xf>
    <xf numFmtId="0" fontId="2" fillId="6" borderId="21" xfId="0" applyFont="1" applyFill="1" applyBorder="1" applyAlignment="1">
      <alignment horizontal="left" vertical="center"/>
    </xf>
    <xf numFmtId="0" fontId="2" fillId="4" borderId="19" xfId="0" applyFont="1" applyFill="1" applyBorder="1" applyAlignment="1" applyProtection="1">
      <alignment horizontal="left" vertical="top" wrapText="1"/>
      <protection locked="0"/>
    </xf>
    <xf numFmtId="0" fontId="2" fillId="6" borderId="31" xfId="0" applyFont="1" applyFill="1" applyBorder="1" applyAlignment="1">
      <alignment horizontal="left" vertical="center"/>
    </xf>
    <xf numFmtId="0" fontId="2" fillId="6" borderId="20" xfId="0" applyFont="1" applyFill="1" applyBorder="1" applyAlignment="1">
      <alignment horizontal="left" vertical="center"/>
    </xf>
    <xf numFmtId="0" fontId="2" fillId="6" borderId="33" xfId="0" applyFont="1" applyFill="1" applyBorder="1" applyAlignment="1">
      <alignment horizontal="left" vertical="center"/>
    </xf>
    <xf numFmtId="0" fontId="2" fillId="6" borderId="21" xfId="0" applyFont="1" applyFill="1" applyBorder="1" applyAlignment="1">
      <alignment horizontal="left" vertical="center"/>
    </xf>
    <xf numFmtId="0" fontId="7" fillId="0" borderId="16" xfId="0" applyFont="1" applyBorder="1" applyAlignment="1">
      <alignment vertical="top" wrapText="1"/>
    </xf>
    <xf numFmtId="0" fontId="2" fillId="6" borderId="20" xfId="0" applyFont="1" applyFill="1" applyBorder="1" applyAlignment="1">
      <alignment vertical="center" wrapText="1"/>
    </xf>
    <xf numFmtId="0" fontId="2" fillId="6" borderId="21" xfId="0" applyFont="1" applyFill="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vertical="center"/>
    </xf>
    <xf numFmtId="0" fontId="2" fillId="6" borderId="21" xfId="0" applyFont="1" applyFill="1" applyBorder="1" applyAlignment="1">
      <alignment horizontal="left" vertical="center"/>
    </xf>
    <xf numFmtId="0" fontId="4" fillId="0" borderId="17" xfId="0" applyFont="1" applyBorder="1" applyAlignment="1">
      <alignment horizontal="left" vertical="center" wrapText="1"/>
    </xf>
    <xf numFmtId="0" fontId="4" fillId="0" borderId="8" xfId="0" applyFont="1" applyBorder="1" applyAlignment="1">
      <alignment vertical="center" wrapText="1"/>
    </xf>
    <xf numFmtId="0" fontId="2" fillId="6" borderId="9" xfId="0" applyFont="1" applyFill="1" applyBorder="1" applyAlignment="1">
      <alignment vertical="center"/>
    </xf>
    <xf numFmtId="0" fontId="2" fillId="0" borderId="4" xfId="0" applyFont="1" applyBorder="1" applyAlignment="1">
      <alignment vertical="top"/>
    </xf>
    <xf numFmtId="0" fontId="2" fillId="4" borderId="1"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5" borderId="0" xfId="0" applyFont="1" applyFill="1" applyAlignment="1">
      <alignment horizontal="right"/>
    </xf>
    <xf numFmtId="0" fontId="2" fillId="0" borderId="25" xfId="0" applyFont="1" applyBorder="1" applyAlignment="1">
      <alignment horizontal="left" vertical="center" wrapText="1"/>
    </xf>
    <xf numFmtId="0" fontId="2" fillId="6" borderId="9" xfId="0" applyFont="1" applyFill="1" applyBorder="1" applyAlignment="1">
      <alignment horizontal="left" vertical="center" wrapText="1"/>
    </xf>
    <xf numFmtId="0" fontId="2" fillId="5" borderId="0" xfId="0" applyFont="1" applyFill="1"/>
    <xf numFmtId="0" fontId="2" fillId="6" borderId="9" xfId="0" applyFont="1" applyFill="1" applyBorder="1" applyAlignment="1">
      <alignment horizontal="left" vertical="center"/>
    </xf>
    <xf numFmtId="0" fontId="2" fillId="0" borderId="8" xfId="0" applyFont="1" applyBorder="1" applyAlignment="1">
      <alignment horizontal="left" vertical="center" wrapText="1"/>
    </xf>
    <xf numFmtId="0" fontId="2" fillId="4" borderId="14" xfId="0" applyFont="1" applyFill="1" applyBorder="1" applyAlignment="1" applyProtection="1">
      <alignment horizontal="left" vertical="center"/>
      <protection locked="0"/>
    </xf>
    <xf numFmtId="0" fontId="2" fillId="5" borderId="0" xfId="0" applyFont="1" applyFill="1" applyProtection="1">
      <protection locked="0"/>
    </xf>
    <xf numFmtId="0" fontId="2" fillId="0" borderId="25" xfId="0" applyFont="1" applyBorder="1" applyAlignment="1">
      <alignment horizontal="left" vertical="center" wrapText="1"/>
    </xf>
    <xf numFmtId="0" fontId="2" fillId="6" borderId="34" xfId="0" applyFont="1" applyFill="1" applyBorder="1" applyAlignment="1">
      <alignment horizontal="left" vertical="center"/>
    </xf>
    <xf numFmtId="49" fontId="2" fillId="4" borderId="24" xfId="0" applyNumberFormat="1" applyFont="1" applyFill="1" applyBorder="1" applyAlignment="1" applyProtection="1">
      <alignment horizontal="left" vertical="top"/>
      <protection locked="0"/>
    </xf>
    <xf numFmtId="0" fontId="2" fillId="6" borderId="34" xfId="0" applyFont="1" applyFill="1" applyBorder="1" applyAlignment="1">
      <alignment horizontal="left" vertical="center" wrapText="1"/>
    </xf>
    <xf numFmtId="0" fontId="7" fillId="0" borderId="16" xfId="0" applyFont="1" applyBorder="1" applyAlignment="1">
      <alignment vertical="top"/>
    </xf>
    <xf numFmtId="0" fontId="7" fillId="0" borderId="27" xfId="0" applyFont="1" applyBorder="1" applyAlignment="1">
      <alignment horizontal="right" vertical="top"/>
    </xf>
    <xf numFmtId="0" fontId="7" fillId="0" borderId="17" xfId="0" applyFont="1" applyBorder="1" applyAlignment="1">
      <alignment horizontal="right" vertical="top"/>
    </xf>
    <xf numFmtId="0" fontId="2" fillId="4" borderId="22" xfId="0" applyFont="1" applyFill="1" applyBorder="1" applyAlignment="1" applyProtection="1">
      <alignment horizontal="left" vertical="top"/>
      <protection locked="0"/>
    </xf>
    <xf numFmtId="0" fontId="2" fillId="6" borderId="34" xfId="0" applyFont="1" applyFill="1" applyBorder="1" applyAlignment="1">
      <alignment vertical="center" wrapText="1"/>
    </xf>
    <xf numFmtId="0" fontId="4" fillId="0" borderId="17" xfId="0" applyFont="1" applyBorder="1" applyAlignment="1">
      <alignment horizontal="left" vertical="center"/>
    </xf>
    <xf numFmtId="0" fontId="2" fillId="6" borderId="20" xfId="0" applyFont="1" applyFill="1" applyBorder="1" applyAlignment="1">
      <alignment horizontal="left" vertical="center"/>
    </xf>
    <xf numFmtId="0" fontId="2" fillId="6" borderId="21" xfId="0" applyFont="1" applyFill="1" applyBorder="1" applyAlignment="1">
      <alignment horizontal="left" vertical="center"/>
    </xf>
    <xf numFmtId="0" fontId="7" fillId="0" borderId="16" xfId="0" applyFont="1" applyBorder="1" applyAlignment="1">
      <alignment horizontal="left" vertical="center"/>
    </xf>
    <xf numFmtId="0" fontId="2" fillId="3" borderId="2" xfId="0" applyFont="1" applyFill="1" applyBorder="1" applyAlignment="1">
      <alignment vertical="center"/>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5" borderId="0" xfId="0" applyFont="1" applyFill="1" applyAlignment="1">
      <alignment vertical="center"/>
    </xf>
    <xf numFmtId="0" fontId="2" fillId="3" borderId="4" xfId="0" applyFont="1" applyFill="1" applyBorder="1" applyAlignment="1">
      <alignment vertical="center"/>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vertical="center"/>
    </xf>
    <xf numFmtId="0" fontId="2" fillId="3" borderId="11" xfId="0" applyFont="1" applyFill="1" applyBorder="1" applyAlignment="1">
      <alignment horizontal="left" vertical="center"/>
    </xf>
    <xf numFmtId="0" fontId="2" fillId="3" borderId="7" xfId="0" applyFont="1" applyFill="1" applyBorder="1" applyAlignment="1">
      <alignment horizontal="left" vertical="center"/>
    </xf>
    <xf numFmtId="0" fontId="4" fillId="0" borderId="8" xfId="0" applyFont="1" applyBorder="1" applyAlignment="1">
      <alignment vertical="center"/>
    </xf>
    <xf numFmtId="0" fontId="7" fillId="0" borderId="8" xfId="0" applyFont="1" applyBorder="1" applyAlignment="1">
      <alignment vertical="center"/>
    </xf>
    <xf numFmtId="0" fontId="2" fillId="4" borderId="14" xfId="0" applyFont="1" applyFill="1" applyBorder="1" applyAlignment="1">
      <alignment horizontal="left" vertical="center"/>
    </xf>
    <xf numFmtId="14" fontId="2" fillId="4" borderId="1" xfId="0" applyNumberFormat="1" applyFont="1" applyFill="1" applyBorder="1" applyAlignment="1" applyProtection="1">
      <alignment horizontal="left" vertical="center"/>
      <protection locked="0"/>
    </xf>
    <xf numFmtId="49" fontId="2" fillId="4" borderId="19"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49" fontId="2" fillId="4" borderId="22" xfId="0" applyNumberFormat="1" applyFont="1" applyFill="1" applyBorder="1" applyAlignment="1" applyProtection="1">
      <alignment horizontal="left" vertical="center"/>
      <protection locked="0"/>
    </xf>
    <xf numFmtId="0" fontId="2" fillId="0" borderId="8" xfId="0" applyFont="1" applyBorder="1" applyAlignment="1">
      <alignment horizontal="left" vertical="center"/>
    </xf>
    <xf numFmtId="0" fontId="2" fillId="4" borderId="30"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27" xfId="0" applyFont="1" applyBorder="1" applyAlignment="1">
      <alignment horizontal="left" vertical="center"/>
    </xf>
    <xf numFmtId="0" fontId="2" fillId="4" borderId="24" xfId="0" applyFont="1" applyFill="1" applyBorder="1" applyAlignment="1" applyProtection="1">
      <alignment horizontal="left" vertical="center"/>
      <protection locked="0"/>
    </xf>
    <xf numFmtId="0" fontId="2" fillId="4" borderId="32" xfId="0" applyFont="1" applyFill="1" applyBorder="1" applyAlignment="1" applyProtection="1">
      <alignment horizontal="left" vertical="center"/>
      <protection locked="0"/>
    </xf>
    <xf numFmtId="0" fontId="2" fillId="0" borderId="16" xfId="0" applyFont="1" applyFill="1" applyBorder="1" applyAlignment="1">
      <alignment vertical="center"/>
    </xf>
    <xf numFmtId="0" fontId="2" fillId="0" borderId="16" xfId="0" applyFont="1" applyFill="1" applyBorder="1" applyAlignment="1">
      <alignment vertical="center" wrapText="1"/>
    </xf>
    <xf numFmtId="0" fontId="7" fillId="0" borderId="8" xfId="0" applyFont="1" applyBorder="1" applyAlignment="1">
      <alignment horizontal="left" vertical="center"/>
    </xf>
    <xf numFmtId="0" fontId="2" fillId="0" borderId="8" xfId="0" applyFont="1" applyFill="1" applyBorder="1" applyAlignment="1">
      <alignment vertical="center" wrapText="1"/>
    </xf>
    <xf numFmtId="0" fontId="2" fillId="4" borderId="28" xfId="0" applyFont="1" applyFill="1" applyBorder="1" applyAlignment="1" applyProtection="1">
      <alignment horizontal="left" vertical="top"/>
      <protection locked="0"/>
    </xf>
    <xf numFmtId="49" fontId="2" fillId="4" borderId="19" xfId="0" applyNumberFormat="1" applyFont="1" applyFill="1" applyBorder="1" applyAlignment="1" applyProtection="1">
      <alignment horizontal="left" vertical="top" wrapText="1"/>
      <protection locked="0"/>
    </xf>
    <xf numFmtId="0" fontId="3" fillId="2" borderId="5" xfId="0" applyFont="1" applyFill="1" applyBorder="1" applyAlignment="1">
      <alignment horizontal="left" vertical="center"/>
    </xf>
    <xf numFmtId="0" fontId="7" fillId="0" borderId="10" xfId="0" applyFont="1" applyBorder="1" applyAlignment="1">
      <alignment horizontal="left" vertical="center"/>
    </xf>
    <xf numFmtId="0" fontId="2" fillId="4" borderId="14" xfId="0" applyNumberFormat="1" applyFont="1" applyFill="1" applyBorder="1" applyAlignment="1" applyProtection="1">
      <alignment horizontal="left" vertical="center"/>
      <protection locked="0"/>
    </xf>
    <xf numFmtId="0" fontId="11" fillId="0" borderId="4" xfId="0" applyFont="1" applyBorder="1" applyAlignment="1">
      <alignment vertical="center"/>
    </xf>
    <xf numFmtId="0" fontId="11" fillId="7" borderId="26" xfId="0" applyFont="1" applyFill="1" applyBorder="1" applyAlignment="1">
      <alignment horizontal="center" vertical="center"/>
    </xf>
    <xf numFmtId="0" fontId="11" fillId="0" borderId="5" xfId="0" applyFont="1" applyFill="1" applyBorder="1" applyAlignment="1">
      <alignment horizontal="center" vertical="center"/>
    </xf>
    <xf numFmtId="0" fontId="11" fillId="5" borderId="0" xfId="0" applyFont="1" applyFill="1" applyAlignment="1">
      <alignment vertical="center"/>
    </xf>
    <xf numFmtId="0" fontId="2" fillId="5" borderId="0" xfId="0" applyFont="1" applyFill="1" applyAlignment="1" applyProtection="1">
      <alignment vertical="center"/>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7" fillId="0" borderId="16" xfId="0" applyFont="1" applyBorder="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horizontal="left" vertical="top"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 fillId="6" borderId="20" xfId="0" applyFont="1" applyFill="1" applyBorder="1" applyAlignment="1">
      <alignment horizontal="left" vertical="center"/>
    </xf>
    <xf numFmtId="0" fontId="2" fillId="6" borderId="21" xfId="0" applyFont="1" applyFill="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2" fillId="0" borderId="18" xfId="0" applyFont="1" applyBorder="1" applyAlignment="1">
      <alignment horizontal="left" vertical="top" wrapText="1"/>
    </xf>
    <xf numFmtId="0" fontId="2" fillId="0" borderId="22" xfId="0" applyFont="1" applyBorder="1" applyAlignment="1">
      <alignment horizontal="left" vertical="top" wrapText="1"/>
    </xf>
    <xf numFmtId="0" fontId="7" fillId="0" borderId="16" xfId="0" applyFont="1" applyBorder="1" applyAlignment="1">
      <alignment horizontal="left" vertical="top"/>
    </xf>
    <xf numFmtId="0" fontId="7" fillId="0" borderId="27" xfId="0" applyFont="1" applyBorder="1" applyAlignment="1">
      <alignment horizontal="left" vertical="top"/>
    </xf>
    <xf numFmtId="0" fontId="7" fillId="0" borderId="17" xfId="0" applyFont="1" applyBorder="1" applyAlignment="1">
      <alignment horizontal="left" vertical="top"/>
    </xf>
    <xf numFmtId="0" fontId="2" fillId="6" borderId="29" xfId="0" applyFont="1" applyFill="1" applyBorder="1" applyAlignment="1">
      <alignment horizontal="left" vertical="center"/>
    </xf>
    <xf numFmtId="0" fontId="3" fillId="2"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9"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16" lockText="1" noThreeD="1"/>
</file>

<file path=xl/ctrlProps/ctrlProp2.xml><?xml version="1.0" encoding="utf-8"?>
<formControlPr xmlns="http://schemas.microsoft.com/office/spreadsheetml/2009/9/main" objectType="CheckBox" fmlaLink="$E$16" lockText="1" noThreeD="1"/>
</file>

<file path=xl/ctrlProps/ctrlProp3.xml><?xml version="1.0" encoding="utf-8"?>
<formControlPr xmlns="http://schemas.microsoft.com/office/spreadsheetml/2009/9/main" objectType="CheckBox" fmlaLink="$D$38" lockText="1" noThreeD="1"/>
</file>

<file path=xl/ctrlProps/ctrlProp4.xml><?xml version="1.0" encoding="utf-8"?>
<formControlPr xmlns="http://schemas.microsoft.com/office/spreadsheetml/2009/9/main" objectType="CheckBox" fmlaLink="$D$31" lockText="1" noThreeD="1"/>
</file>

<file path=xl/ctrlProps/ctrlProp5.xml><?xml version="1.0" encoding="utf-8"?>
<formControlPr xmlns="http://schemas.microsoft.com/office/spreadsheetml/2009/9/main" objectType="CheckBox" fmlaLink="$E$31" lockText="1" noThreeD="1"/>
</file>

<file path=xl/ctrlProps/ctrlProp6.xml><?xml version="1.0" encoding="utf-8"?>
<formControlPr xmlns="http://schemas.microsoft.com/office/spreadsheetml/2009/9/main" objectType="CheckBox" fmlaLink="$D$46" lockText="1" noThreeD="1"/>
</file>

<file path=xl/ctrlProps/ctrlProp7.xml><?xml version="1.0" encoding="utf-8"?>
<formControlPr xmlns="http://schemas.microsoft.com/office/spreadsheetml/2009/9/main" objectType="CheckBox" fmlaLink="$E$46" lockText="1" noThreeD="1"/>
</file>

<file path=xl/ctrlProps/ctrlProp8.xml><?xml version="1.0" encoding="utf-8"?>
<formControlPr xmlns="http://schemas.microsoft.com/office/spreadsheetml/2009/9/main" objectType="CheckBox" fmlaLink="$F$46" lockText="1" noThreeD="1"/>
</file>

<file path=xl/ctrlProps/ctrlProp9.xml><?xml version="1.0" encoding="utf-8"?>
<formControlPr xmlns="http://schemas.microsoft.com/office/spreadsheetml/2009/9/main" objectType="CheckBox" fmlaLink="$D$47" lockText="1" noThreeD="1"/>
</file>

<file path=xl/ctrlProps/ctrlProp10.xml><?xml version="1.0" encoding="utf-8"?>
<formControlPr xmlns="http://schemas.microsoft.com/office/spreadsheetml/2009/9/main" objectType="CheckBox" fmlaLink="$D$49" lockText="1" noThreeD="1"/>
</file>

<file path=xl/ctrlProps/ctrlProp11.xml><?xml version="1.0" encoding="utf-8"?>
<formControlPr xmlns="http://schemas.microsoft.com/office/spreadsheetml/2009/9/main" objectType="CheckBox" fmlaLink="$E$47" lockText="1" noThreeD="1"/>
</file>

<file path=xl/ctrlProps/ctrlProp12.xml><?xml version="1.0" encoding="utf-8"?>
<formControlPr xmlns="http://schemas.microsoft.com/office/spreadsheetml/2009/9/main" objectType="CheckBox" fmlaLink="$D$57" lockText="1" noThreeD="1"/>
</file>

<file path=xl/ctrlProps/ctrlProp13.xml><?xml version="1.0" encoding="utf-8"?>
<formControlPr xmlns="http://schemas.microsoft.com/office/spreadsheetml/2009/9/main" objectType="CheckBox" fmlaLink="$E$57" lockText="1" noThreeD="1"/>
</file>

<file path=xl/ctrlProps/ctrlProp14.xml><?xml version="1.0" encoding="utf-8"?>
<formControlPr xmlns="http://schemas.microsoft.com/office/spreadsheetml/2009/9/main" objectType="CheckBox" fmlaLink="$D$75" lockText="1" noThreeD="1"/>
</file>

<file path=xl/ctrlProps/ctrlProp15.xml><?xml version="1.0" encoding="utf-8"?>
<formControlPr xmlns="http://schemas.microsoft.com/office/spreadsheetml/2009/9/main" objectType="CheckBox" fmlaLink="$E$75" lockText="1" noThreeD="1"/>
</file>

<file path=xl/ctrlProps/ctrlProp16.xml><?xml version="1.0" encoding="utf-8"?>
<formControlPr xmlns="http://schemas.microsoft.com/office/spreadsheetml/2009/9/main" objectType="CheckBox" fmlaLink="$D$65" lockText="1" noThreeD="1"/>
</file>

<file path=xl/ctrlProps/ctrlProp17.xml><?xml version="1.0" encoding="utf-8"?>
<formControlPr xmlns="http://schemas.microsoft.com/office/spreadsheetml/2009/9/main" objectType="CheckBox" fmlaLink="$D$82" lockText="1" noThreeD="1"/>
</file>

<file path=xl/ctrlProps/ctrlProp18.xml><?xml version="1.0" encoding="utf-8"?>
<formControlPr xmlns="http://schemas.microsoft.com/office/spreadsheetml/2009/9/main" objectType="CheckBox" fmlaLink="$D$90" lockText="1" noThreeD="1"/>
</file>

<file path=xl/ctrlProps/ctrlProp19.xml><?xml version="1.0" encoding="utf-8"?>
<formControlPr xmlns="http://schemas.microsoft.com/office/spreadsheetml/2009/9/main" objectType="CheckBox" fmlaLink="$D$92" lockText="1" noThreeD="1"/>
</file>

<file path=xl/ctrlProps/ctrlProp20.xml><?xml version="1.0" encoding="utf-8"?>
<formControlPr xmlns="http://schemas.microsoft.com/office/spreadsheetml/2009/9/main" objectType="CheckBox" fmlaLink="$D$94" lockText="1" noThreeD="1"/>
</file>

<file path=xl/ctrlProps/ctrlProp21.xml><?xml version="1.0" encoding="utf-8"?>
<formControlPr xmlns="http://schemas.microsoft.com/office/spreadsheetml/2009/9/main" objectType="CheckBox" fmlaLink="$D$85" lockText="1" noThreeD="1"/>
</file>

<file path=xl/ctrlProps/ctrlProp22.xml><?xml version="1.0" encoding="utf-8"?>
<formControlPr xmlns="http://schemas.microsoft.com/office/spreadsheetml/2009/9/main" objectType="CheckBox" fmlaLink="$D$105" lockText="1" noThreeD="1"/>
</file>

<file path=xl/ctrlProps/ctrlProp23.xml><?xml version="1.0" encoding="utf-8"?>
<formControlPr xmlns="http://schemas.microsoft.com/office/spreadsheetml/2009/9/main" objectType="CheckBox" fmlaLink="$D$108" lockText="1" noThreeD="1"/>
</file>

<file path=xl/ctrlProps/ctrlProp24.xml><?xml version="1.0" encoding="utf-8"?>
<formControlPr xmlns="http://schemas.microsoft.com/office/spreadsheetml/2009/9/main" objectType="CheckBox" fmlaLink="$D$106" lockText="1" noThreeD="1"/>
</file>

<file path=xl/ctrlProps/ctrlProp25.xml><?xml version="1.0" encoding="utf-8"?>
<formControlPr xmlns="http://schemas.microsoft.com/office/spreadsheetml/2009/9/main" objectType="CheckBox" fmlaLink="$D$107" lockText="1" noThreeD="1"/>
</file>

<file path=xl/ctrlProps/ctrlProp26.xml><?xml version="1.0" encoding="utf-8"?>
<formControlPr xmlns="http://schemas.microsoft.com/office/spreadsheetml/2009/9/main" objectType="CheckBox" fmlaLink="$D$110" lockText="1" noThreeD="1"/>
</file>

<file path=xl/ctrlProps/ctrlProp27.xml><?xml version="1.0" encoding="utf-8"?>
<formControlPr xmlns="http://schemas.microsoft.com/office/spreadsheetml/2009/9/main" objectType="CheckBox" fmlaLink="$D$111" lockText="1" noThreeD="1"/>
</file>

<file path=xl/ctrlProps/ctrlProp28.xml><?xml version="1.0" encoding="utf-8"?>
<formControlPr xmlns="http://schemas.microsoft.com/office/spreadsheetml/2009/9/main" objectType="CheckBox" fmlaLink="$D$112" lockText="1" noThreeD="1"/>
</file>

<file path=xl/ctrlProps/ctrlProp29.xml><?xml version="1.0" encoding="utf-8"?>
<formControlPr xmlns="http://schemas.microsoft.com/office/spreadsheetml/2009/9/main" objectType="CheckBox" fmlaLink="$D$113" lockText="1" noThreeD="1"/>
</file>

<file path=xl/ctrlProps/ctrlProp30.xml><?xml version="1.0" encoding="utf-8"?>
<formControlPr xmlns="http://schemas.microsoft.com/office/spreadsheetml/2009/9/main" objectType="CheckBox" fmlaLink="$D$109" lockText="1" noThreeD="1"/>
</file>

<file path=xl/ctrlProps/ctrlProp31.xml><?xml version="1.0" encoding="utf-8"?>
<formControlPr xmlns="http://schemas.microsoft.com/office/spreadsheetml/2009/9/main" objectType="CheckBox" fmlaLink="$E$112" lockText="1" noThreeD="1"/>
</file>

<file path=xl/ctrlProps/ctrlProp32.xml><?xml version="1.0" encoding="utf-8"?>
<formControlPr xmlns="http://schemas.microsoft.com/office/spreadsheetml/2009/9/main" objectType="CheckBox" fmlaLink="$E$113" lockText="1" noThreeD="1"/>
</file>

<file path=xl/ctrlProps/ctrlProp33.xml><?xml version="1.0" encoding="utf-8"?>
<formControlPr xmlns="http://schemas.microsoft.com/office/spreadsheetml/2009/9/main" objectType="CheckBox" fmlaLink="$E$1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104</xdr:row>
          <xdr:rowOff>38100</xdr:rowOff>
        </xdr:from>
        <xdr:to>
          <xdr:col>1</xdr:col>
          <xdr:colOff>4343400</xdr:colOff>
          <xdr:row>104</xdr:row>
          <xdr:rowOff>400050</xdr:rowOff>
        </xdr:to>
        <xdr:sp macro="" textlink="">
          <xdr:nvSpPr>
            <xdr:cNvPr id="90113" name="Check Box 1" descr=" 申請内容について誤りがないことを確認した場合にチェック" hidden="1">
              <a:extLst>
                <a:ext uri="{63B3BB69-23CF-44E3-9099-C40C66FF867C}">
                  <a14:compatExt spid="_x0000_s90113"/>
                </a:ext>
                <a:ext uri="{FF2B5EF4-FFF2-40B4-BE49-F238E27FC236}">
                  <a16:creationId xmlns:a16="http://schemas.microsoft.com/office/drawing/2014/main" id="{00000000-0008-0000-00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申請内容について誤りがないことを確認した場合にチェック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38100</xdr:rowOff>
        </xdr:from>
        <xdr:to>
          <xdr:col>1</xdr:col>
          <xdr:colOff>2400300</xdr:colOff>
          <xdr:row>37</xdr:row>
          <xdr:rowOff>219075</xdr:rowOff>
        </xdr:to>
        <xdr:sp macro="" textlink="">
          <xdr:nvSpPr>
            <xdr:cNvPr id="90114" name="Check Box 2" descr=" 添付時にチェック" hidden="1">
              <a:extLst>
                <a:ext uri="{63B3BB69-23CF-44E3-9099-C40C66FF867C}">
                  <a14:compatExt spid="_x0000_s90114"/>
                </a:ext>
                <a:ext uri="{FF2B5EF4-FFF2-40B4-BE49-F238E27FC236}">
                  <a16:creationId xmlns:a16="http://schemas.microsoft.com/office/drawing/2014/main" id="{00000000-0008-0000-00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9525</xdr:rowOff>
        </xdr:from>
        <xdr:to>
          <xdr:col>1</xdr:col>
          <xdr:colOff>4171950</xdr:colOff>
          <xdr:row>81</xdr:row>
          <xdr:rowOff>238125</xdr:rowOff>
        </xdr:to>
        <xdr:sp macro="" textlink="">
          <xdr:nvSpPr>
            <xdr:cNvPr id="90115" name="Check Box 3" descr=" 上記のホームページ内に記載されている場合はチェック" hidden="1">
              <a:extLst>
                <a:ext uri="{63B3BB69-23CF-44E3-9099-C40C66FF867C}">
                  <a14:compatExt spid="_x0000_s90115"/>
                </a:ext>
                <a:ext uri="{FF2B5EF4-FFF2-40B4-BE49-F238E27FC236}">
                  <a16:creationId xmlns:a16="http://schemas.microsoft.com/office/drawing/2014/main" id="{00000000-0008-0000-00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上記のホームページ内に記載されている場合はチェック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19050</xdr:rowOff>
        </xdr:from>
        <xdr:to>
          <xdr:col>1</xdr:col>
          <xdr:colOff>2600325</xdr:colOff>
          <xdr:row>89</xdr:row>
          <xdr:rowOff>190500</xdr:rowOff>
        </xdr:to>
        <xdr:sp macro="" textlink="">
          <xdr:nvSpPr>
            <xdr:cNvPr id="90116" name="Check Box 4" descr=" 認定を受けている場合はチェック" hidden="1">
              <a:extLst>
                <a:ext uri="{63B3BB69-23CF-44E3-9099-C40C66FF867C}">
                  <a14:compatExt spid="_x0000_s90116"/>
                </a:ext>
                <a:ext uri="{FF2B5EF4-FFF2-40B4-BE49-F238E27FC236}">
                  <a16:creationId xmlns:a16="http://schemas.microsoft.com/office/drawing/2014/main" id="{00000000-0008-0000-00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28575</xdr:rowOff>
        </xdr:from>
        <xdr:to>
          <xdr:col>1</xdr:col>
          <xdr:colOff>2600325</xdr:colOff>
          <xdr:row>91</xdr:row>
          <xdr:rowOff>200025</xdr:rowOff>
        </xdr:to>
        <xdr:sp macro="" textlink="">
          <xdr:nvSpPr>
            <xdr:cNvPr id="90117" name="Check Box 5" descr=" 認定を受けている場合はチェック" hidden="1">
              <a:extLst>
                <a:ext uri="{63B3BB69-23CF-44E3-9099-C40C66FF867C}">
                  <a14:compatExt spid="_x0000_s90117"/>
                </a:ext>
                <a:ext uri="{FF2B5EF4-FFF2-40B4-BE49-F238E27FC236}">
                  <a16:creationId xmlns:a16="http://schemas.microsoft.com/office/drawing/2014/main" id="{00000000-0008-0000-00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28575</xdr:rowOff>
        </xdr:from>
        <xdr:to>
          <xdr:col>1</xdr:col>
          <xdr:colOff>3819525</xdr:colOff>
          <xdr:row>93</xdr:row>
          <xdr:rowOff>209550</xdr:rowOff>
        </xdr:to>
        <xdr:sp macro="" textlink="">
          <xdr:nvSpPr>
            <xdr:cNvPr id="90118" name="Check Box 6" descr=" 製品リストへの掲載日の希望がある場合はチェック" hidden="1">
              <a:extLst>
                <a:ext uri="{63B3BB69-23CF-44E3-9099-C40C66FF867C}">
                  <a14:compatExt spid="_x0000_s90118"/>
                </a:ext>
                <a:ext uri="{FF2B5EF4-FFF2-40B4-BE49-F238E27FC236}">
                  <a16:creationId xmlns:a16="http://schemas.microsoft.com/office/drawing/2014/main" id="{00000000-0008-0000-00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製品リストへの掲載日の希望がある場合はチェック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9525</xdr:rowOff>
        </xdr:from>
        <xdr:to>
          <xdr:col>1</xdr:col>
          <xdr:colOff>4171950</xdr:colOff>
          <xdr:row>84</xdr:row>
          <xdr:rowOff>238125</xdr:rowOff>
        </xdr:to>
        <xdr:sp macro="" textlink="">
          <xdr:nvSpPr>
            <xdr:cNvPr id="90119" name="Check Box 7" descr=" 上記の製品に関する問合せ先と同じ場合はチェック" hidden="1">
              <a:extLst>
                <a:ext uri="{63B3BB69-23CF-44E3-9099-C40C66FF867C}">
                  <a14:compatExt spid="_x0000_s90119"/>
                </a:ext>
                <a:ext uri="{FF2B5EF4-FFF2-40B4-BE49-F238E27FC236}">
                  <a16:creationId xmlns:a16="http://schemas.microsoft.com/office/drawing/2014/main" id="{00000000-0008-0000-00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上記の製品に関する問合せ先と同じ場合はチェック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107</xdr:row>
          <xdr:rowOff>0</xdr:rowOff>
        </xdr:from>
        <xdr:to>
          <xdr:col>1</xdr:col>
          <xdr:colOff>2409825</xdr:colOff>
          <xdr:row>107</xdr:row>
          <xdr:rowOff>400050</xdr:rowOff>
        </xdr:to>
        <xdr:sp macro="" textlink="">
          <xdr:nvSpPr>
            <xdr:cNvPr id="90121" name="Check Box 9" descr=" 同意する場合にチェック" hidden="1">
              <a:extLst>
                <a:ext uri="{63B3BB69-23CF-44E3-9099-C40C66FF867C}">
                  <a14:compatExt spid="_x0000_s90121"/>
                </a:ext>
                <a:ext uri="{FF2B5EF4-FFF2-40B4-BE49-F238E27FC236}">
                  <a16:creationId xmlns:a16="http://schemas.microsoft.com/office/drawing/2014/main" id="{00000000-0008-0000-00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38100</xdr:rowOff>
        </xdr:from>
        <xdr:to>
          <xdr:col>1</xdr:col>
          <xdr:colOff>2409825</xdr:colOff>
          <xdr:row>105</xdr:row>
          <xdr:rowOff>400050</xdr:rowOff>
        </xdr:to>
        <xdr:sp macro="" textlink="">
          <xdr:nvSpPr>
            <xdr:cNvPr id="90122" name="Check Box 10" descr=" 同意する場合にチェック" hidden="1">
              <a:extLst>
                <a:ext uri="{63B3BB69-23CF-44E3-9099-C40C66FF867C}">
                  <a14:compatExt spid="_x0000_s90122"/>
                </a:ext>
                <a:ext uri="{FF2B5EF4-FFF2-40B4-BE49-F238E27FC236}">
                  <a16:creationId xmlns:a16="http://schemas.microsoft.com/office/drawing/2014/main" id="{00000000-0008-0000-00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0</xdr:rowOff>
        </xdr:from>
        <xdr:to>
          <xdr:col>1</xdr:col>
          <xdr:colOff>2409825</xdr:colOff>
          <xdr:row>106</xdr:row>
          <xdr:rowOff>400050</xdr:rowOff>
        </xdr:to>
        <xdr:sp macro="" textlink="">
          <xdr:nvSpPr>
            <xdr:cNvPr id="90123" name="Check Box 11" descr=" 同意する場合にチェック" hidden="1">
              <a:extLst>
                <a:ext uri="{63B3BB69-23CF-44E3-9099-C40C66FF867C}">
                  <a14:compatExt spid="_x0000_s90123"/>
                </a:ext>
                <a:ext uri="{FF2B5EF4-FFF2-40B4-BE49-F238E27FC236}">
                  <a16:creationId xmlns:a16="http://schemas.microsoft.com/office/drawing/2014/main" id="{00000000-0008-0000-00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19050</xdr:rowOff>
        </xdr:from>
        <xdr:to>
          <xdr:col>1</xdr:col>
          <xdr:colOff>4876800</xdr:colOff>
          <xdr:row>15</xdr:row>
          <xdr:rowOff>209550</xdr:rowOff>
        </xdr:to>
        <xdr:sp macro="" textlink="">
          <xdr:nvSpPr>
            <xdr:cNvPr id="90124" name="Check Box 12" descr=" 法人番号がない/わからない場合にチェック。法人登記簿謄本等を添付" hidden="1">
              <a:extLst>
                <a:ext uri="{63B3BB69-23CF-44E3-9099-C40C66FF867C}">
                  <a14:compatExt spid="_x0000_s90124"/>
                </a:ext>
                <a:ext uri="{FF2B5EF4-FFF2-40B4-BE49-F238E27FC236}">
                  <a16:creationId xmlns:a16="http://schemas.microsoft.com/office/drawing/2014/main" id="{00000000-0008-0000-00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法人番号がない/わからない場合にチェック。法人登記簿謄本等を添付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19050</xdr:rowOff>
        </xdr:from>
        <xdr:to>
          <xdr:col>1</xdr:col>
          <xdr:colOff>4876800</xdr:colOff>
          <xdr:row>30</xdr:row>
          <xdr:rowOff>209550</xdr:rowOff>
        </xdr:to>
        <xdr:sp macro="" textlink="">
          <xdr:nvSpPr>
            <xdr:cNvPr id="90125" name="Check Box 13" descr=" 法人番号がない/わからない場合にチェック。法人登記簿謄本等を添付" hidden="1">
              <a:extLst>
                <a:ext uri="{63B3BB69-23CF-44E3-9099-C40C66FF867C}">
                  <a14:compatExt spid="_x0000_s90125"/>
                </a:ext>
                <a:ext uri="{FF2B5EF4-FFF2-40B4-BE49-F238E27FC236}">
                  <a16:creationId xmlns:a16="http://schemas.microsoft.com/office/drawing/2014/main" id="{00000000-0008-0000-00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法人番号がない/わからない場合にチェック。法人登記簿謄本等を添付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74</xdr:row>
          <xdr:rowOff>9525</xdr:rowOff>
        </xdr:from>
        <xdr:to>
          <xdr:col>1</xdr:col>
          <xdr:colOff>2733675</xdr:colOff>
          <xdr:row>74</xdr:row>
          <xdr:rowOff>238125</xdr:rowOff>
        </xdr:to>
        <xdr:sp macro="" textlink="">
          <xdr:nvSpPr>
            <xdr:cNvPr id="90128" name="Check Box 16" descr=" 適合ラベルを取得済み" hidden="1">
              <a:extLst>
                <a:ext uri="{63B3BB69-23CF-44E3-9099-C40C66FF867C}">
                  <a14:compatExt spid="_x0000_s90128"/>
                </a:ext>
                <a:ext uri="{FF2B5EF4-FFF2-40B4-BE49-F238E27FC236}">
                  <a16:creationId xmlns:a16="http://schemas.microsoft.com/office/drawing/2014/main" id="{00000000-0008-0000-00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2828925</xdr:colOff>
          <xdr:row>74</xdr:row>
          <xdr:rowOff>9525</xdr:rowOff>
        </xdr:from>
        <xdr:to>
          <xdr:col>1</xdr:col>
          <xdr:colOff>5524500</xdr:colOff>
          <xdr:row>74</xdr:row>
          <xdr:rowOff>238125</xdr:rowOff>
        </xdr:to>
        <xdr:sp macro="" textlink="">
          <xdr:nvSpPr>
            <xdr:cNvPr id="90129" name="Check Box 17" descr=" 適合ラベルは未取得" hidden="1">
              <a:extLst>
                <a:ext uri="{63B3BB69-23CF-44E3-9099-C40C66FF867C}">
                  <a14:compatExt spid="_x0000_s90129"/>
                </a:ext>
                <a:ext uri="{FF2B5EF4-FFF2-40B4-BE49-F238E27FC236}">
                  <a16:creationId xmlns:a16="http://schemas.microsoft.com/office/drawing/2014/main" id="{00000000-0008-0000-00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適合ラベルは未取得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0</xdr:rowOff>
        </xdr:from>
        <xdr:to>
          <xdr:col>1</xdr:col>
          <xdr:colOff>2409825</xdr:colOff>
          <xdr:row>109</xdr:row>
          <xdr:rowOff>400050</xdr:rowOff>
        </xdr:to>
        <xdr:sp macro="" textlink="">
          <xdr:nvSpPr>
            <xdr:cNvPr id="90130" name="Check Box 18" descr=" 同意する場合にチェック" hidden="1">
              <a:extLst>
                <a:ext uri="{63B3BB69-23CF-44E3-9099-C40C66FF867C}">
                  <a14:compatExt spid="_x0000_s90130"/>
                </a:ext>
                <a:ext uri="{FF2B5EF4-FFF2-40B4-BE49-F238E27FC236}">
                  <a16:creationId xmlns:a16="http://schemas.microsoft.com/office/drawing/2014/main" id="{00000000-0008-0000-00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400050</xdr:rowOff>
        </xdr:from>
        <xdr:to>
          <xdr:col>1</xdr:col>
          <xdr:colOff>5600700</xdr:colOff>
          <xdr:row>110</xdr:row>
          <xdr:rowOff>285750</xdr:rowOff>
        </xdr:to>
        <xdr:sp macro="" textlink="">
          <xdr:nvSpPr>
            <xdr:cNvPr id="90131" name="Check Box 19" descr=" 過去5年以内にJC-STAR適合ラベルの取消しを受けたことがない場合にチェック" hidden="1">
              <a:extLst>
                <a:ext uri="{63B3BB69-23CF-44E3-9099-C40C66FF867C}">
                  <a14:compatExt spid="_x0000_s90131"/>
                </a:ext>
                <a:ext uri="{FF2B5EF4-FFF2-40B4-BE49-F238E27FC236}">
                  <a16:creationId xmlns:a16="http://schemas.microsoft.com/office/drawing/2014/main" id="{00000000-0008-0000-00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過去5年以内にJC-STAR適合ラベルの取消しを受けたことがない場合にチェック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19050</xdr:rowOff>
        </xdr:from>
        <xdr:to>
          <xdr:col>1</xdr:col>
          <xdr:colOff>4962525</xdr:colOff>
          <xdr:row>64</xdr:row>
          <xdr:rowOff>200025</xdr:rowOff>
        </xdr:to>
        <xdr:sp macro="" textlink="">
          <xdr:nvSpPr>
            <xdr:cNvPr id="90132" name="Check Box 20" descr=" 未定だが、適合ラベル交付日より2年間以上を保証" hidden="1">
              <a:extLst>
                <a:ext uri="{63B3BB69-23CF-44E3-9099-C40C66FF867C}">
                  <a14:compatExt spid="_x0000_s90132"/>
                </a:ext>
                <a:ext uri="{FF2B5EF4-FFF2-40B4-BE49-F238E27FC236}">
                  <a16:creationId xmlns:a16="http://schemas.microsoft.com/office/drawing/2014/main" id="{00000000-0008-0000-00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1</xdr:col>
          <xdr:colOff>2190750</xdr:colOff>
          <xdr:row>46</xdr:row>
          <xdr:rowOff>0</xdr:rowOff>
        </xdr:to>
        <xdr:sp macro="" textlink="">
          <xdr:nvSpPr>
            <xdr:cNvPr id="90133" name="Check Box 21" descr=" 申請製品数1～4個" hidden="1">
              <a:extLst>
                <a:ext uri="{63B3BB69-23CF-44E3-9099-C40C66FF867C}">
                  <a14:compatExt spid="_x0000_s90133"/>
                </a:ext>
                <a:ext uri="{FF2B5EF4-FFF2-40B4-BE49-F238E27FC236}">
                  <a16:creationId xmlns:a16="http://schemas.microsoft.com/office/drawing/2014/main" id="{00000000-0008-0000-00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申請製品数1～4個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45</xdr:row>
          <xdr:rowOff>9525</xdr:rowOff>
        </xdr:from>
        <xdr:to>
          <xdr:col>1</xdr:col>
          <xdr:colOff>4514850</xdr:colOff>
          <xdr:row>46</xdr:row>
          <xdr:rowOff>9525</xdr:rowOff>
        </xdr:to>
        <xdr:sp macro="" textlink="">
          <xdr:nvSpPr>
            <xdr:cNvPr id="90134" name="Check Box 22" descr=" 申請製品数5～9個" hidden="1">
              <a:extLst>
                <a:ext uri="{63B3BB69-23CF-44E3-9099-C40C66FF867C}">
                  <a14:compatExt spid="_x0000_s90134"/>
                </a:ext>
                <a:ext uri="{FF2B5EF4-FFF2-40B4-BE49-F238E27FC236}">
                  <a16:creationId xmlns:a16="http://schemas.microsoft.com/office/drawing/2014/main" id="{00000000-0008-0000-0000-00001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申請製品数5～9個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4676775</xdr:colOff>
          <xdr:row>45</xdr:row>
          <xdr:rowOff>9525</xdr:rowOff>
        </xdr:from>
        <xdr:to>
          <xdr:col>1</xdr:col>
          <xdr:colOff>6838950</xdr:colOff>
          <xdr:row>46</xdr:row>
          <xdr:rowOff>9525</xdr:rowOff>
        </xdr:to>
        <xdr:sp macro="" textlink="">
          <xdr:nvSpPr>
            <xdr:cNvPr id="90135" name="Check Box 23" descr=" 申請製品数10個以上" hidden="1">
              <a:extLst>
                <a:ext uri="{63B3BB69-23CF-44E3-9099-C40C66FF867C}">
                  <a14:compatExt spid="_x0000_s90135"/>
                </a:ext>
                <a:ext uri="{FF2B5EF4-FFF2-40B4-BE49-F238E27FC236}">
                  <a16:creationId xmlns:a16="http://schemas.microsoft.com/office/drawing/2014/main" id="{00000000-0008-0000-00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申請製品数10個以上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38100</xdr:rowOff>
        </xdr:from>
        <xdr:to>
          <xdr:col>1</xdr:col>
          <xdr:colOff>6505575</xdr:colOff>
          <xdr:row>46</xdr:row>
          <xdr:rowOff>219075</xdr:rowOff>
        </xdr:to>
        <xdr:sp macro="" textlink="">
          <xdr:nvSpPr>
            <xdr:cNvPr id="90136" name="Check Box 24" descr=" 製品型番リストを別ファイルで提供する場合にチェック（下段に製品型番を記載しない）" hidden="1">
              <a:extLst>
                <a:ext uri="{63B3BB69-23CF-44E3-9099-C40C66FF867C}">
                  <a14:compatExt spid="_x0000_s90136"/>
                </a:ext>
                <a:ext uri="{FF2B5EF4-FFF2-40B4-BE49-F238E27FC236}">
                  <a16:creationId xmlns:a16="http://schemas.microsoft.com/office/drawing/2014/main" id="{00000000-0008-0000-00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製品型番リストを別ファイルで提供する場合にチェック（下段に製品型番を記載しない）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19050</xdr:rowOff>
        </xdr:from>
        <xdr:to>
          <xdr:col>1</xdr:col>
          <xdr:colOff>4876800</xdr:colOff>
          <xdr:row>56</xdr:row>
          <xdr:rowOff>209550</xdr:rowOff>
        </xdr:to>
        <xdr:sp macro="" textlink="">
          <xdr:nvSpPr>
            <xdr:cNvPr id="90140" name="Check Box 28" descr=" 法人番号がない/わからない場合にチェック。法人登記簿謄本等を添付" hidden="1">
              <a:extLst>
                <a:ext uri="{63B3BB69-23CF-44E3-9099-C40C66FF867C}">
                  <a14:compatExt spid="_x0000_s90140"/>
                </a:ext>
                <a:ext uri="{FF2B5EF4-FFF2-40B4-BE49-F238E27FC236}">
                  <a16:creationId xmlns:a16="http://schemas.microsoft.com/office/drawing/2014/main" id="{00000000-0008-0000-00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法人番号がない/わからない場合にチェック。法人登記簿謄本等を添付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19050</xdr:rowOff>
        </xdr:from>
        <xdr:to>
          <xdr:col>1</xdr:col>
          <xdr:colOff>6543675</xdr:colOff>
          <xdr:row>48</xdr:row>
          <xdr:rowOff>200025</xdr:rowOff>
        </xdr:to>
        <xdr:sp macro="" textlink="">
          <xdr:nvSpPr>
            <xdr:cNvPr id="90142" name="Check Box 30" descr=" 適合ラベル取得済製品の後継製品の場合にチェック（以下に該当する適合ラベル登録番号を記載）" hidden="1">
              <a:extLst>
                <a:ext uri="{63B3BB69-23CF-44E3-9099-C40C66FF867C}">
                  <a14:compatExt spid="_x0000_s90142"/>
                </a:ext>
                <a:ext uri="{FF2B5EF4-FFF2-40B4-BE49-F238E27FC236}">
                  <a16:creationId xmlns:a16="http://schemas.microsoft.com/office/drawing/2014/main" id="{00000000-0008-0000-00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適合ラベル取得済製品の後継製品の場合にチェック（以下に該当する適合ラベル登録番号を記載）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5276850</xdr:colOff>
          <xdr:row>30</xdr:row>
          <xdr:rowOff>19050</xdr:rowOff>
        </xdr:from>
        <xdr:to>
          <xdr:col>1</xdr:col>
          <xdr:colOff>7648575</xdr:colOff>
          <xdr:row>30</xdr:row>
          <xdr:rowOff>200025</xdr:rowOff>
        </xdr:to>
        <xdr:sp macro="" textlink="">
          <xdr:nvSpPr>
            <xdr:cNvPr id="90152" name="Check Box 40" descr=" 添付時にチェック" hidden="1">
              <a:extLst>
                <a:ext uri="{63B3BB69-23CF-44E3-9099-C40C66FF867C}">
                  <a14:compatExt spid="_x0000_s90152"/>
                </a:ext>
                <a:ext uri="{FF2B5EF4-FFF2-40B4-BE49-F238E27FC236}">
                  <a16:creationId xmlns:a16="http://schemas.microsoft.com/office/drawing/2014/main" id="{00000000-0008-0000-0000-00002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5276850</xdr:colOff>
          <xdr:row>15</xdr:row>
          <xdr:rowOff>19050</xdr:rowOff>
        </xdr:from>
        <xdr:to>
          <xdr:col>1</xdr:col>
          <xdr:colOff>7648575</xdr:colOff>
          <xdr:row>15</xdr:row>
          <xdr:rowOff>200025</xdr:rowOff>
        </xdr:to>
        <xdr:sp macro="" textlink="">
          <xdr:nvSpPr>
            <xdr:cNvPr id="90153" name="Check Box 41" descr=" 添付時にチェック" hidden="1">
              <a:extLst>
                <a:ext uri="{63B3BB69-23CF-44E3-9099-C40C66FF867C}">
                  <a14:compatExt spid="_x0000_s90153"/>
                </a:ext>
                <a:ext uri="{FF2B5EF4-FFF2-40B4-BE49-F238E27FC236}">
                  <a16:creationId xmlns:a16="http://schemas.microsoft.com/office/drawing/2014/main" id="{00000000-0008-0000-0000-00002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5276850</xdr:colOff>
          <xdr:row>56</xdr:row>
          <xdr:rowOff>19050</xdr:rowOff>
        </xdr:from>
        <xdr:to>
          <xdr:col>1</xdr:col>
          <xdr:colOff>7648575</xdr:colOff>
          <xdr:row>56</xdr:row>
          <xdr:rowOff>200025</xdr:rowOff>
        </xdr:to>
        <xdr:sp macro="" textlink="">
          <xdr:nvSpPr>
            <xdr:cNvPr id="90156" name="Check Box 44" descr=" 添付時にチェック" hidden="1">
              <a:extLst>
                <a:ext uri="{63B3BB69-23CF-44E3-9099-C40C66FF867C}">
                  <a14:compatExt spid="_x0000_s90156"/>
                </a:ext>
                <a:ext uri="{FF2B5EF4-FFF2-40B4-BE49-F238E27FC236}">
                  <a16:creationId xmlns:a16="http://schemas.microsoft.com/office/drawing/2014/main" id="{00000000-0008-0000-0000-00002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581025</xdr:rowOff>
        </xdr:from>
        <xdr:to>
          <xdr:col>1</xdr:col>
          <xdr:colOff>7743825</xdr:colOff>
          <xdr:row>111</xdr:row>
          <xdr:rowOff>276225</xdr:rowOff>
        </xdr:to>
        <xdr:sp macro="" textlink="">
          <xdr:nvSpPr>
            <xdr:cNvPr id="90168" name="Check Box 56" hidden="1">
              <a:extLst>
                <a:ext uri="{63B3BB69-23CF-44E3-9099-C40C66FF867C}">
                  <a14:compatExt spid="_x0000_s90168"/>
                </a:ext>
                <a:ext uri="{FF2B5EF4-FFF2-40B4-BE49-F238E27FC236}">
                  <a16:creationId xmlns:a16="http://schemas.microsoft.com/office/drawing/2014/main" id="{00000000-0008-0000-0000-00003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179918</xdr:colOff>
      <xdr:row>110</xdr:row>
      <xdr:rowOff>584020</xdr:rowOff>
    </xdr:from>
    <xdr:ext cx="7440082" cy="325217"/>
    <xdr:sp macro="" textlink="">
      <xdr:nvSpPr>
        <xdr:cNvPr id="2" name="テキスト ボックス 1">
          <a:extLst>
            <a:ext uri="{FF2B5EF4-FFF2-40B4-BE49-F238E27FC236}">
              <a16:creationId xmlns:a16="http://schemas.microsoft.com/office/drawing/2014/main" id="{517D501C-1493-7F5E-2FD5-6B29E8347F7F}"/>
            </a:ext>
          </a:extLst>
        </xdr:cNvPr>
        <xdr:cNvSpPr txBox="1"/>
      </xdr:nvSpPr>
      <xdr:spPr>
        <a:xfrm>
          <a:off x="4370918" y="35001020"/>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112</xdr:row>
          <xdr:rowOff>0</xdr:rowOff>
        </xdr:from>
        <xdr:to>
          <xdr:col>1</xdr:col>
          <xdr:colOff>7743825</xdr:colOff>
          <xdr:row>112</xdr:row>
          <xdr:rowOff>323850</xdr:rowOff>
        </xdr:to>
        <xdr:sp macro="" textlink="">
          <xdr:nvSpPr>
            <xdr:cNvPr id="90169" name="Check Box 57" hidden="1">
              <a:extLst>
                <a:ext uri="{63B3BB69-23CF-44E3-9099-C40C66FF867C}">
                  <a14:compatExt spid="_x0000_s90169"/>
                </a:ext>
                <a:ext uri="{FF2B5EF4-FFF2-40B4-BE49-F238E27FC236}">
                  <a16:creationId xmlns:a16="http://schemas.microsoft.com/office/drawing/2014/main" id="{00000000-0008-0000-0000-00003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211667</xdr:colOff>
      <xdr:row>112</xdr:row>
      <xdr:rowOff>1518</xdr:rowOff>
    </xdr:from>
    <xdr:ext cx="7440082" cy="325217"/>
    <xdr:sp macro="" textlink="">
      <xdr:nvSpPr>
        <xdr:cNvPr id="3" name="テキスト ボックス 2">
          <a:extLst>
            <a:ext uri="{FF2B5EF4-FFF2-40B4-BE49-F238E27FC236}">
              <a16:creationId xmlns:a16="http://schemas.microsoft.com/office/drawing/2014/main" id="{2A1A4725-2F77-4B7B-8797-99621EFF6B29}"/>
            </a:ext>
          </a:extLst>
        </xdr:cNvPr>
        <xdr:cNvSpPr txBox="1"/>
      </xdr:nvSpPr>
      <xdr:spPr>
        <a:xfrm>
          <a:off x="4402667" y="35826101"/>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108</xdr:row>
          <xdr:rowOff>19050</xdr:rowOff>
        </xdr:from>
        <xdr:to>
          <xdr:col>1</xdr:col>
          <xdr:colOff>2409825</xdr:colOff>
          <xdr:row>108</xdr:row>
          <xdr:rowOff>409575</xdr:rowOff>
        </xdr:to>
        <xdr:sp macro="" textlink="">
          <xdr:nvSpPr>
            <xdr:cNvPr id="90170" name="Check Box 58" descr=" 同意する場合にチェック" hidden="1">
              <a:extLst>
                <a:ext uri="{63B3BB69-23CF-44E3-9099-C40C66FF867C}">
                  <a14:compatExt spid="_x0000_s90170"/>
                </a:ext>
                <a:ext uri="{FF2B5EF4-FFF2-40B4-BE49-F238E27FC236}">
                  <a16:creationId xmlns:a16="http://schemas.microsoft.com/office/drawing/2014/main" id="{00000000-0008-0000-0000-00003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257175</xdr:rowOff>
        </xdr:from>
        <xdr:to>
          <xdr:col>1</xdr:col>
          <xdr:colOff>1581150</xdr:colOff>
          <xdr:row>111</xdr:row>
          <xdr:rowOff>676275</xdr:rowOff>
        </xdr:to>
        <xdr:sp macro="" textlink="">
          <xdr:nvSpPr>
            <xdr:cNvPr id="90173" name="Check Box 61" descr=" 添付時にチェック" hidden="1">
              <a:extLst>
                <a:ext uri="{63B3BB69-23CF-44E3-9099-C40C66FF867C}">
                  <a14:compatExt spid="_x0000_s90173"/>
                </a:ext>
                <a:ext uri="{FF2B5EF4-FFF2-40B4-BE49-F238E27FC236}">
                  <a16:creationId xmlns:a16="http://schemas.microsoft.com/office/drawing/2014/main" id="{00000000-0008-0000-00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112</xdr:row>
          <xdr:rowOff>295275</xdr:rowOff>
        </xdr:from>
        <xdr:to>
          <xdr:col>1</xdr:col>
          <xdr:colOff>1581150</xdr:colOff>
          <xdr:row>112</xdr:row>
          <xdr:rowOff>733425</xdr:rowOff>
        </xdr:to>
        <xdr:sp macro="" textlink="">
          <xdr:nvSpPr>
            <xdr:cNvPr id="90174" name="Check Box 62" descr=" 添付時にチェック" hidden="1">
              <a:extLst>
                <a:ext uri="{63B3BB69-23CF-44E3-9099-C40C66FF867C}">
                  <a14:compatExt spid="_x0000_s90174"/>
                </a:ext>
                <a:ext uri="{FF2B5EF4-FFF2-40B4-BE49-F238E27FC236}">
                  <a16:creationId xmlns:a16="http://schemas.microsoft.com/office/drawing/2014/main" id="{00000000-0008-0000-00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6000750</xdr:colOff>
          <xdr:row>46</xdr:row>
          <xdr:rowOff>28575</xdr:rowOff>
        </xdr:from>
        <xdr:to>
          <xdr:col>1</xdr:col>
          <xdr:colOff>7581900</xdr:colOff>
          <xdr:row>46</xdr:row>
          <xdr:rowOff>209550</xdr:rowOff>
        </xdr:to>
        <xdr:sp macro="" textlink="">
          <xdr:nvSpPr>
            <xdr:cNvPr id="90175" name="Check Box 63" descr=" 添付時にチェック" hidden="1">
              <a:extLst>
                <a:ext uri="{63B3BB69-23CF-44E3-9099-C40C66FF867C}">
                  <a14:compatExt spid="_x0000_s90175"/>
                </a:ext>
                <a:ext uri="{FF2B5EF4-FFF2-40B4-BE49-F238E27FC236}">
                  <a16:creationId xmlns:a16="http://schemas.microsoft.com/office/drawing/2014/main" id="{00000000-0008-0000-00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323850</xdr:rowOff>
        </xdr:from>
        <xdr:to>
          <xdr:col>1</xdr:col>
          <xdr:colOff>7810500</xdr:colOff>
          <xdr:row>111</xdr:row>
          <xdr:rowOff>28575</xdr:rowOff>
        </xdr:to>
        <xdr:sp macro="" textlink="">
          <xdr:nvSpPr>
            <xdr:cNvPr id="90178" name="Check Box 66" descr=" 過去5年以内にJC-STAR適合ラベルの取消しを受けたことがある場合には、改善策等の説明資料を添付のうえ、チェック" hidden="1">
              <a:extLst>
                <a:ext uri="{63B3BB69-23CF-44E3-9099-C40C66FF867C}">
                  <a14:compatExt spid="_x0000_s90178"/>
                </a:ext>
                <a:ext uri="{FF2B5EF4-FFF2-40B4-BE49-F238E27FC236}">
                  <a16:creationId xmlns:a16="http://schemas.microsoft.com/office/drawing/2014/main" id="{00000000-0008-0000-00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過去5年以内にJC-STAR適合ラベルの取消しを受けたことがある場合には、改善策等の説明資料を添付のうえ、チェック</a:t>
              </a:r>
            </a:p>
          </xdr:txBody>
        </xdr:sp>
        <xdr:clientData/>
      </xdr:twoCellAnchor>
    </mc:Choice>
    <mc:Fallback/>
  </mc:AlternateContent>
  <xdr:oneCellAnchor>
    <xdr:from>
      <xdr:col>1</xdr:col>
      <xdr:colOff>211667</xdr:colOff>
      <xdr:row>111</xdr:row>
      <xdr:rowOff>306916</xdr:rowOff>
    </xdr:from>
    <xdr:ext cx="7672916" cy="558102"/>
    <xdr:sp macro="" textlink="">
      <xdr:nvSpPr>
        <xdr:cNvPr id="4" name="テキスト ボックス 3">
          <a:extLst>
            <a:ext uri="{FF2B5EF4-FFF2-40B4-BE49-F238E27FC236}">
              <a16:creationId xmlns:a16="http://schemas.microsoft.com/office/drawing/2014/main" id="{E8C2EDC4-A5DC-4AD0-BF14-B3E546B9E51C}"/>
            </a:ext>
          </a:extLst>
        </xdr:cNvPr>
        <xdr:cNvSpPr txBox="1"/>
      </xdr:nvSpPr>
      <xdr:spPr>
        <a:xfrm>
          <a:off x="4402667" y="35327166"/>
          <a:ext cx="7672916"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ある場合には、その事実とサプライチェーン・リスクの懸念がないと考える理由を記載した説明資料を添付のうえ、チェック</a:t>
          </a:r>
        </a:p>
      </xdr:txBody>
    </xdr:sp>
    <xdr:clientData/>
  </xdr:oneCellAnchor>
  <xdr:oneCellAnchor>
    <xdr:from>
      <xdr:col>1</xdr:col>
      <xdr:colOff>211666</xdr:colOff>
      <xdr:row>112</xdr:row>
      <xdr:rowOff>353489</xdr:rowOff>
    </xdr:from>
    <xdr:ext cx="7694084" cy="558102"/>
    <xdr:sp macro="" textlink="">
      <xdr:nvSpPr>
        <xdr:cNvPr id="5" name="テキスト ボックス 4">
          <a:extLst>
            <a:ext uri="{FF2B5EF4-FFF2-40B4-BE49-F238E27FC236}">
              <a16:creationId xmlns:a16="http://schemas.microsoft.com/office/drawing/2014/main" id="{80456AB3-D23F-40CA-90A0-56AC30BE25E5}"/>
            </a:ext>
          </a:extLst>
        </xdr:cNvPr>
        <xdr:cNvSpPr txBox="1"/>
      </xdr:nvSpPr>
      <xdr:spPr>
        <a:xfrm>
          <a:off x="4402666" y="40559572"/>
          <a:ext cx="7694084"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ある場合には、その対象とサプライチェーン・リスクの懸念がないと考える理由を記載した説明資料を添付のうえ、チェック</a:t>
          </a:r>
          <a:endParaRPr kumimoji="1" lang="en-US" altLang="ja-JP" sz="1100" b="0" baseline="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1484-88DB-4796-AE5A-445F5ACD53B0}">
  <sheetPr codeName="Sheet1">
    <tabColor theme="1" tint="0.499984740745262"/>
    <pageSetUpPr fitToPage="1"/>
  </sheetPr>
  <dimension ref="A1:G129"/>
  <sheetViews>
    <sheetView tabSelected="1" view="pageBreakPreview" zoomScale="70" zoomScaleNormal="100" zoomScaleSheetLayoutView="70" workbookViewId="0">
      <pane ySplit="6" topLeftCell="A17" activePane="bottomLeft" state="frozen"/>
      <selection activeCell="S30" sqref="S30"/>
      <selection pane="bottomLeft" activeCell="B28" sqref="B28"/>
    </sheetView>
  </sheetViews>
  <sheetFormatPr defaultRowHeight="15.75"/>
  <cols>
    <col min="1" max="1" width="55" style="1" customWidth="1"/>
    <col min="2" max="2" width="104.375" style="2" customWidth="1"/>
    <col min="3" max="3" width="35.375" style="7" bestFit="1" customWidth="1"/>
    <col min="4" max="4" width="10" style="1" hidden="1" customWidth="1"/>
    <col min="5" max="6" width="9" style="1" hidden="1" customWidth="1"/>
    <col min="7" max="7" width="9.5" style="1" hidden="1" customWidth="1"/>
    <col min="8" max="16384" width="9" style="1"/>
  </cols>
  <sheetData>
    <row r="1" spans="1:5" ht="28.5">
      <c r="A1" s="146" t="s">
        <v>50</v>
      </c>
      <c r="B1" s="146"/>
      <c r="C1" s="146"/>
    </row>
    <row r="2" spans="1:5" ht="20.100000000000001" customHeight="1">
      <c r="A2" s="11"/>
      <c r="B2" s="26"/>
      <c r="C2" s="29" t="s">
        <v>157</v>
      </c>
    </row>
    <row r="3" spans="1:5" ht="9.9499999999999993" customHeight="1" thickBot="1">
      <c r="A3" s="11"/>
      <c r="B3" s="26"/>
      <c r="C3" s="28"/>
    </row>
    <row r="4" spans="1:5" s="88" customFormat="1" ht="20.100000000000001" customHeight="1">
      <c r="A4" s="85" t="s">
        <v>11</v>
      </c>
      <c r="B4" s="86"/>
      <c r="C4" s="87"/>
    </row>
    <row r="5" spans="1:5" s="88" customFormat="1" ht="20.100000000000001" customHeight="1">
      <c r="A5" s="89" t="s">
        <v>108</v>
      </c>
      <c r="B5" s="90"/>
      <c r="C5" s="91"/>
    </row>
    <row r="6" spans="1:5" s="88" customFormat="1" ht="20.100000000000001" customHeight="1" thickBot="1">
      <c r="A6" s="92" t="s">
        <v>56</v>
      </c>
      <c r="B6" s="93"/>
      <c r="C6" s="94"/>
    </row>
    <row r="7" spans="1:5" s="11" customFormat="1" ht="9.9499999999999993" customHeight="1">
      <c r="A7" s="30"/>
      <c r="B7" s="27"/>
      <c r="C7" s="31"/>
    </row>
    <row r="8" spans="1:5" s="88" customFormat="1" ht="20.100000000000001" customHeight="1">
      <c r="A8" s="125" t="s">
        <v>6</v>
      </c>
      <c r="B8" s="126"/>
      <c r="C8" s="114"/>
    </row>
    <row r="9" spans="1:5" ht="20.100000000000001" customHeight="1">
      <c r="A9" s="95" t="s">
        <v>9</v>
      </c>
      <c r="B9" s="97" t="s">
        <v>35</v>
      </c>
      <c r="C9" s="14" t="s">
        <v>89</v>
      </c>
      <c r="D9" s="1">
        <f t="shared" ref="D9:D15" si="0">IF(B9="",1,0)</f>
        <v>0</v>
      </c>
    </row>
    <row r="10" spans="1:5" ht="20.100000000000001" customHeight="1">
      <c r="A10" s="95" t="s">
        <v>81</v>
      </c>
      <c r="B10" s="98"/>
      <c r="C10" s="14" t="str">
        <f>IF(D10=1,"← 記入してください（20yy/mm/dd）","OK")</f>
        <v>← 記入してください（20yy/mm/dd）</v>
      </c>
      <c r="D10" s="1">
        <f t="shared" si="0"/>
        <v>1</v>
      </c>
    </row>
    <row r="11" spans="1:5" ht="20.100000000000001" customHeight="1">
      <c r="A11" s="96" t="s">
        <v>82</v>
      </c>
      <c r="B11" s="97" t="str">
        <f>【非表示】選択リスト!A10</f>
        <v>★１</v>
      </c>
      <c r="C11" s="14" t="str">
        <f>IF(D11=1,"← 選択してください","OK")</f>
        <v>OK</v>
      </c>
      <c r="D11" s="1">
        <f t="shared" si="0"/>
        <v>0</v>
      </c>
    </row>
    <row r="12" spans="1:5" ht="20.100000000000001" customHeight="1">
      <c r="A12" s="96" t="s">
        <v>37</v>
      </c>
      <c r="B12" s="97" t="str">
        <f>【非表示】選択リスト!B10</f>
        <v>JST-CR-01-01-2024/2024R1</v>
      </c>
      <c r="C12" s="14" t="str">
        <f>IF(D12=1,"← 選択してください","OK")</f>
        <v>OK</v>
      </c>
      <c r="D12" s="1">
        <f t="shared" si="0"/>
        <v>0</v>
      </c>
    </row>
    <row r="13" spans="1:5" ht="20.100000000000001" customHeight="1">
      <c r="A13" s="96" t="s">
        <v>36</v>
      </c>
      <c r="B13" s="70"/>
      <c r="C13" s="14" t="str">
        <f>IF(D13=1,"← 選択してください","OK")</f>
        <v>← 選択してください</v>
      </c>
      <c r="D13" s="1">
        <f t="shared" si="0"/>
        <v>1</v>
      </c>
      <c r="E13" s="1" cm="1">
        <f t="array" ref="E13">IF(B13="",0,_xlfn.IFS('★1新規申請（2025.01.14）'!B13=【非表示】選択リスト!B15,1,'★1新規申請（2025.01.14）'!B13=【非表示】選択リスト!B16,3))</f>
        <v>0</v>
      </c>
    </row>
    <row r="14" spans="1:5" ht="20.100000000000001" customHeight="1">
      <c r="A14" s="96" t="s">
        <v>103</v>
      </c>
      <c r="B14" s="70"/>
      <c r="C14" s="14" t="str">
        <f>IF(D14=1,"← 記入してください","OK")</f>
        <v>← 記入してください</v>
      </c>
      <c r="D14" s="1">
        <f t="shared" si="0"/>
        <v>1</v>
      </c>
    </row>
    <row r="15" spans="1:5" s="67" customFormat="1" ht="20.100000000000001" customHeight="1">
      <c r="A15" s="96" t="s">
        <v>104</v>
      </c>
      <c r="B15" s="70"/>
      <c r="C15" s="68" t="str">
        <f>IF(D15=1,"← 記入してください","OK")</f>
        <v>← 記入してください</v>
      </c>
      <c r="D15" s="67">
        <f t="shared" si="0"/>
        <v>1</v>
      </c>
    </row>
    <row r="16" spans="1:5" ht="20.100000000000001" customHeight="1">
      <c r="A16" s="130" t="s">
        <v>57</v>
      </c>
      <c r="B16" s="38"/>
      <c r="C16" s="132" t="str" cm="1">
        <f t="array" ref="C16">_xlfn.IFS(D17=0,"OK",D17=1,"← 記入してください",D17=2,"← 13桁で記入してください",D17=3,"← チェックを外すか記入しないでください",D17=4,"← 法人登記簿謄本等の添付が必要です",D17=5,"← チェックを外してください")</f>
        <v>← 記入してください</v>
      </c>
      <c r="D16" s="40" t="b">
        <v>0</v>
      </c>
      <c r="E16" s="71" t="b">
        <v>0</v>
      </c>
    </row>
    <row r="17" spans="1:5" ht="20.100000000000001" customHeight="1">
      <c r="A17" s="131"/>
      <c r="B17" s="101"/>
      <c r="C17" s="133"/>
      <c r="D17" s="1">
        <f>IF(B17="",IF(D16=FALSE,IF(E16=FALSE,1,5),IF(E16=FALSE,4,0)),IF(D16=TRUE,3,IF(LEN(B17)=13,IF(E16=FALSE,0,5),2)))</f>
        <v>1</v>
      </c>
    </row>
    <row r="18" spans="1:5" ht="20.100000000000001" customHeight="1">
      <c r="A18" s="56" t="s">
        <v>90</v>
      </c>
      <c r="B18" s="99"/>
      <c r="C18" s="34" t="str">
        <f>IF(D18=1,"← 記入してください","OK")</f>
        <v>← 記入してください</v>
      </c>
      <c r="D18" s="1">
        <f>IF(B18="",1,0)</f>
        <v>1</v>
      </c>
    </row>
    <row r="19" spans="1:5" ht="20.100000000000001" customHeight="1">
      <c r="A19" s="55" t="s">
        <v>91</v>
      </c>
      <c r="B19" s="100"/>
      <c r="C19" s="14" t="str">
        <f>IF(D19=0,"← 選択してください","OK")</f>
        <v>← 選択してください</v>
      </c>
      <c r="D19" s="1" cm="1">
        <f t="array" ref="D19">IF(B19="",0,_xlfn.IFS(B19=【非表示】選択リスト!A$20,1,B19=【非表示】選択リスト!A$21,2,B19=【非表示】選択リスト!A$22,3,B19=【非表示】選択リスト!A$23,4))</f>
        <v>0</v>
      </c>
    </row>
    <row r="20" spans="1:5" ht="20.100000000000001" customHeight="1">
      <c r="A20" s="81" t="s">
        <v>92</v>
      </c>
      <c r="B20" s="99"/>
      <c r="C20" s="51" t="str" cm="1">
        <f t="array" ref="C20">_xlfn.IFS(D20=0,"",D20=1,"OK",D20=2,"← 記入してください",D20=3,"← 記入しないでください")</f>
        <v/>
      </c>
      <c r="D20" s="1">
        <f>IF(B20="",IF(D$19=1,1,IF(D$19&gt;1,2,0)),IF(D$19&lt;=1,3,1))</f>
        <v>0</v>
      </c>
    </row>
    <row r="21" spans="1:5" ht="35.1" customHeight="1">
      <c r="A21" s="58" t="s">
        <v>93</v>
      </c>
      <c r="B21" s="33"/>
      <c r="C21" s="54" t="str" cm="1">
        <f t="array" ref="C21">_xlfn.IFS(D21=0,"",D21=1,"OK",D21=2,"← 記入してください",D21=3,"← 記入しないでください")</f>
        <v/>
      </c>
      <c r="D21" s="1">
        <f>IF(B21="",IF(D$19=1,1,IF(D$19&gt;1,2,0)),IF(D$19&lt;=1,3,1))</f>
        <v>0</v>
      </c>
    </row>
    <row r="22" spans="1:5" ht="20.100000000000001" customHeight="1">
      <c r="A22" s="81" t="s">
        <v>94</v>
      </c>
      <c r="B22" s="99"/>
      <c r="C22" s="54" t="str" cm="1">
        <f t="array" ref="C22">_xlfn.IFS(D22=0,"",D22=1,"OK",D22=2,"← 記入してください",D22=3,"← 記入しないでください")</f>
        <v/>
      </c>
      <c r="D22" s="1">
        <f>IF(B22="",IF(OR(D$19=1,D$19=2),1,IF(D$19&gt;2,2,0)),IF(D$19&lt;=2,3,1))</f>
        <v>0</v>
      </c>
    </row>
    <row r="23" spans="1:5" ht="35.1" customHeight="1">
      <c r="A23" s="58" t="s">
        <v>95</v>
      </c>
      <c r="B23" s="33"/>
      <c r="C23" s="54" t="str" cm="1">
        <f t="array" ref="C23">_xlfn.IFS(D23=0,"",D23=1,"OK",D23=2,"← 記入してください",D23=3,"← 記入しないでください")</f>
        <v/>
      </c>
      <c r="D23" s="1">
        <f>IF(B23="",IF(OR(D$19=1,D$19=2),1,IF(D$19&gt;2,2,0)),IF(D$19&lt;=2,3,1))</f>
        <v>0</v>
      </c>
    </row>
    <row r="24" spans="1:5" ht="20.100000000000001" customHeight="1">
      <c r="A24" s="81" t="s">
        <v>96</v>
      </c>
      <c r="B24" s="99"/>
      <c r="C24" s="54" t="str" cm="1">
        <f t="array" ref="C24">_xlfn.IFS(D24=0,"",D24=1,"OK",D24=2,"← 記入してください",D24=3,"← 記入しないでください")</f>
        <v/>
      </c>
      <c r="D24" s="1">
        <f>IF(B24="",IF(AND(D$19&gt;=1,D$19&lt;=3),1,IF(D$19&gt;3,2,0)),IF(D$19&lt;=3,3,1))</f>
        <v>0</v>
      </c>
    </row>
    <row r="25" spans="1:5" ht="35.1" customHeight="1">
      <c r="A25" s="58" t="s">
        <v>97</v>
      </c>
      <c r="B25" s="33"/>
      <c r="C25" s="54" t="str" cm="1">
        <f t="array" ref="C25">_xlfn.IFS(D25=0,"",D25=1,"OK",D25=2,"← 記入してください",D25=3,"← 記入しないでください")</f>
        <v/>
      </c>
      <c r="D25" s="1">
        <f>IF(B25="",IF(AND(D$19&gt;=1,D$19&lt;=3),1,IF(D$19&gt;3,2,0)),IF(D$19&lt;=3,3,1))</f>
        <v>0</v>
      </c>
    </row>
    <row r="26" spans="1:5" ht="20.100000000000001" customHeight="1">
      <c r="A26" s="95" t="s">
        <v>2</v>
      </c>
      <c r="B26" s="70"/>
      <c r="C26" s="14" t="str">
        <f>IF(D26=1,"← 記入してください","OK")</f>
        <v>← 記入してください</v>
      </c>
      <c r="D26" s="1">
        <f>IF(B26="",1,0)</f>
        <v>1</v>
      </c>
    </row>
    <row r="27" spans="1:5" ht="20.100000000000001" customHeight="1">
      <c r="A27" s="95" t="s">
        <v>5</v>
      </c>
      <c r="B27" s="70"/>
      <c r="C27" s="14" t="str">
        <f>IF(D27=1,"← 記入してください","OK")</f>
        <v>← 記入してください</v>
      </c>
      <c r="D27" s="1">
        <f>IF(B27="",1,0)</f>
        <v>1</v>
      </c>
    </row>
    <row r="28" spans="1:5" ht="20.100000000000001" customHeight="1">
      <c r="A28" s="95" t="s">
        <v>3</v>
      </c>
      <c r="B28" s="70"/>
      <c r="C28" s="14" t="str">
        <f>IF(D28=1,"← 記入してください","OK")</f>
        <v>← 記入してください</v>
      </c>
      <c r="D28" s="1">
        <f>IF(B28="",1,0)</f>
        <v>1</v>
      </c>
    </row>
    <row r="29" spans="1:5" ht="20.100000000000001" customHeight="1">
      <c r="A29" s="95" t="s">
        <v>4</v>
      </c>
      <c r="B29" s="70"/>
      <c r="C29" s="14" t="str">
        <f>IF(D29=1,"← 記入してください","OK")</f>
        <v>← 記入してください</v>
      </c>
      <c r="D29" s="1">
        <f>IF(B29="",1,0)</f>
        <v>1</v>
      </c>
    </row>
    <row r="30" spans="1:5" ht="20.100000000000001" customHeight="1">
      <c r="A30" s="56" t="s">
        <v>115</v>
      </c>
      <c r="B30" s="70"/>
      <c r="C30" s="14" t="str">
        <f>IF(E13=0,"",IF(D30=1,"← 申請代行者情報を記入してください",IF(D30=2,"← 記入しないでください","OK")))</f>
        <v/>
      </c>
      <c r="D30" s="1">
        <f>IF(OR(E$13=3,E$13=4),IF(B30="",1,0),IF(B30="",0,2))</f>
        <v>0</v>
      </c>
    </row>
    <row r="31" spans="1:5" ht="20.100000000000001" customHeight="1">
      <c r="A31" s="130" t="s">
        <v>116</v>
      </c>
      <c r="B31" s="38"/>
      <c r="C31" s="132" t="str" cm="1">
        <f t="array" ref="C31">IF(E13=0,"",IF(OR(E$13=3,E$13=4),_xlfn.IFS(D32=0,"OK",D32=1,"← 申請代行者情報を記入してください",D32=2,"← 13桁で記入してください",D32=3,"← チェックを外すか記入しないでください",D32=4,"← 法人登記簿謄本等の添付が必要です",D32=5,"← チェックを外してください"),IF(D32=0,"OK",IF(D32=5,"← チェックを外してください","← 記入しないでください"))))</f>
        <v/>
      </c>
      <c r="D31" s="40" t="b">
        <v>0</v>
      </c>
      <c r="E31" s="71" t="b">
        <v>0</v>
      </c>
    </row>
    <row r="32" spans="1:5" ht="20.100000000000001" customHeight="1">
      <c r="A32" s="131"/>
      <c r="B32" s="99"/>
      <c r="C32" s="133"/>
      <c r="D32" s="1">
        <f>IF(OR(E$13=3,E$13=4),IF(B32="",IF(D31=FALSE,IF(E31=FALSE,1,5),IF(E31=FALSE,4,0)),IF(D31=TRUE,3,IF(LEN(B32)=13,IF(E31=TRUE,5,0),2))),IF(B32="", IF(D31=FALSE,0,5),2))</f>
        <v>0</v>
      </c>
    </row>
    <row r="33" spans="1:7" ht="20.100000000000001" customHeight="1">
      <c r="A33" s="56" t="s">
        <v>117</v>
      </c>
      <c r="B33" s="99"/>
      <c r="C33" s="14" t="str">
        <f>IF(E13=0,"",IF(D33=1,"← 申請代行者情報を記入してください",IF(D33=2,"← 記入しないでください","OK")))</f>
        <v/>
      </c>
      <c r="D33" s="1">
        <f>IF(OR(E$13=3,E$13=4),IF(B33="",1,0),IF(B33="",0,2))</f>
        <v>0</v>
      </c>
    </row>
    <row r="34" spans="1:7" ht="20.100000000000001" customHeight="1">
      <c r="A34" s="95" t="s">
        <v>118</v>
      </c>
      <c r="B34" s="70"/>
      <c r="C34" s="14" t="str">
        <f>IF(E13=0,"",IF(D34=1,"← 申請代行者情報を記入してください",IF(D34=2,"← 記入しないでください","OK")))</f>
        <v/>
      </c>
      <c r="D34" s="1">
        <f>IF(OR(E$13=3,E$13=4),IF(B34="",1,0),IF(B34="",0,2))</f>
        <v>0</v>
      </c>
    </row>
    <row r="35" spans="1:7" ht="20.100000000000001" customHeight="1">
      <c r="A35" s="95" t="s">
        <v>119</v>
      </c>
      <c r="B35" s="70"/>
      <c r="C35" s="14" t="str">
        <f>IF(E13=0,"",IF(D35=1,"← 申請代行者情報を記入してください",IF(D35=2,"← 記入しないでください","OK")))</f>
        <v/>
      </c>
      <c r="D35" s="1">
        <f>IF(OR(E$13=3,E$13=4),IF(B35="",1,0),IF(B35="",0,2))</f>
        <v>0</v>
      </c>
    </row>
    <row r="36" spans="1:7" ht="20.100000000000001" customHeight="1">
      <c r="A36" s="95" t="s">
        <v>120</v>
      </c>
      <c r="B36" s="70"/>
      <c r="C36" s="14" t="str">
        <f>IF(E13=0,"",IF(D36=1,"← 申請代行者情報を記入してください",IF(D36=2,"← 記入しないでください","OK")))</f>
        <v/>
      </c>
      <c r="D36" s="1">
        <f>IF(OR(E$13=3,E$13=4),IF(B36="",1,0),IF(B36="",0,2))</f>
        <v>0</v>
      </c>
    </row>
    <row r="37" spans="1:7" ht="20.100000000000001" customHeight="1">
      <c r="A37" s="95" t="s">
        <v>121</v>
      </c>
      <c r="B37" s="70"/>
      <c r="C37" s="14" t="str">
        <f>IF(E13=0,"",IF(D37=1,"← 申請代行者情報を記入してください",IF(D37=2,"← 記入しないでください","OK")))</f>
        <v/>
      </c>
      <c r="D37" s="1">
        <f>IF(OR(E$13=3,E$13=4),IF(B37="",1,0),IF(B37="",0,2))</f>
        <v>0</v>
      </c>
    </row>
    <row r="38" spans="1:7" ht="20.100000000000001" customHeight="1">
      <c r="A38" s="59" t="s">
        <v>122</v>
      </c>
      <c r="B38" s="39"/>
      <c r="C38" s="14" t="str">
        <f>IF(E13=0,"",IF(E38=1,"← 委任状の添付が必要です",IF(E38=2,"← チェックを外してください","OK")))</f>
        <v/>
      </c>
      <c r="D38" s="40" t="b">
        <v>0</v>
      </c>
      <c r="E38" s="1">
        <f>IF(OR(E$13=3,E$13=4),IF(D38=FALSE,1,0),IF(D38=TRUE,2,0))</f>
        <v>0</v>
      </c>
      <c r="F38" s="36" t="str">
        <f>IF(COUNTIF(C9:C38,"OK")=28,"OK","NG")</f>
        <v>NG</v>
      </c>
    </row>
    <row r="39" spans="1:7" ht="9.9499999999999993" customHeight="1">
      <c r="A39" s="3"/>
      <c r="B39" s="6"/>
      <c r="C39" s="8"/>
    </row>
    <row r="40" spans="1:7" s="88" customFormat="1" ht="20.100000000000001" customHeight="1">
      <c r="A40" s="125" t="s">
        <v>0</v>
      </c>
      <c r="B40" s="126"/>
      <c r="C40" s="114"/>
    </row>
    <row r="41" spans="1:7" s="88" customFormat="1" ht="20.100000000000001" customHeight="1">
      <c r="A41" s="102" t="s">
        <v>58</v>
      </c>
      <c r="B41" s="70"/>
      <c r="C41" s="68" t="str">
        <f>IF(D41=1,"← 選択してください","OK")</f>
        <v>← 選択してください</v>
      </c>
      <c r="D41" s="88">
        <f>IF(B41="",1,0)</f>
        <v>1</v>
      </c>
    </row>
    <row r="42" spans="1:7" s="88" customFormat="1" ht="20.100000000000001" customHeight="1">
      <c r="A42" s="134" t="s">
        <v>59</v>
      </c>
      <c r="B42" s="103"/>
      <c r="C42" s="48" t="str">
        <f>IF(D42=1,"← 選択してください","OK")</f>
        <v>← 選択してください</v>
      </c>
      <c r="D42" s="88">
        <f>IF(B42="",1,0)</f>
        <v>1</v>
      </c>
    </row>
    <row r="43" spans="1:7" s="88" customFormat="1" ht="20.100000000000001" customHeight="1">
      <c r="A43" s="135"/>
      <c r="B43" s="104"/>
      <c r="C43" s="83" t="str">
        <f>IF(D43=1,"← 記入してください",IF(D43=2,"← 記入しないでください","OK"))</f>
        <v>OK</v>
      </c>
      <c r="D43" s="88">
        <f>IF(B42=【非表示】選択リスト!A56,IF('★1新規申請（2025.01.14）'!B43="",1,0),IF('★1新規申請（2025.01.14）'!B43="",0,2))</f>
        <v>0</v>
      </c>
    </row>
    <row r="44" spans="1:7" s="88" customFormat="1" ht="20.100000000000001" customHeight="1">
      <c r="A44" s="84" t="s">
        <v>128</v>
      </c>
      <c r="B44" s="103"/>
      <c r="C44" s="82" t="str">
        <f>IF(D44=1,"← 記入してください","OK")</f>
        <v>← 記入してください</v>
      </c>
      <c r="D44" s="88">
        <f>IF(B44="",1,0)</f>
        <v>1</v>
      </c>
    </row>
    <row r="45" spans="1:7" s="88" customFormat="1" ht="20.100000000000001" customHeight="1">
      <c r="A45" s="105" t="s">
        <v>129</v>
      </c>
      <c r="B45" s="106"/>
      <c r="C45" s="82" t="str">
        <f>IF(D45=1,"← 記入してください","OK")</f>
        <v>← 記入してください</v>
      </c>
      <c r="D45" s="88">
        <f>IF(B45="",1,0)</f>
        <v>1</v>
      </c>
    </row>
    <row r="46" spans="1:7" s="88" customFormat="1" ht="20.100000000000001" customHeight="1">
      <c r="A46" s="127" t="s">
        <v>105</v>
      </c>
      <c r="B46" s="103"/>
      <c r="C46" s="48" t="str">
        <f>IF(G46=0,"← 選択してください。",IF(OR(G46=1,G46=2,G46=4),"OK","← 1つだけ選択してください。"))</f>
        <v>← 選択してください。</v>
      </c>
      <c r="D46" s="121" t="b">
        <v>0</v>
      </c>
      <c r="E46" s="121" t="b">
        <v>0</v>
      </c>
      <c r="F46" s="121" t="b">
        <v>0</v>
      </c>
      <c r="G46" s="88">
        <f>IF(D46=FALSE,0,1)+IF(E46=FALSE,0,2)+IF(F46=FALSE,0,4)</f>
        <v>0</v>
      </c>
    </row>
    <row r="47" spans="1:7" s="88" customFormat="1" ht="20.100000000000001" customHeight="1">
      <c r="A47" s="128"/>
      <c r="B47" s="107"/>
      <c r="C47" s="50" t="str">
        <f>IF(D47=FALSE,IF(E47=FALSE,"OK","← チェックを見直してください"),IF(E47=TRUE,"OK","← ファイルを添付してください"))</f>
        <v>OK</v>
      </c>
      <c r="D47" s="121" t="b">
        <v>0</v>
      </c>
      <c r="E47" s="121" t="b">
        <v>0</v>
      </c>
    </row>
    <row r="48" spans="1:7" ht="159.94999999999999" customHeight="1">
      <c r="A48" s="129"/>
      <c r="B48" s="47"/>
      <c r="C48" s="46" t="str">
        <f>IF(D47=FALSE,IF(D48=1,"← 記入してください","OK"),IF(D48=1,"OK","← 記入しないでください。"))</f>
        <v>← 記入してください</v>
      </c>
      <c r="D48" s="1">
        <f>IF(B48="",1,0)</f>
        <v>1</v>
      </c>
    </row>
    <row r="49" spans="1:5" ht="20.100000000000001" customHeight="1">
      <c r="A49" s="138" t="s">
        <v>83</v>
      </c>
      <c r="B49" s="38"/>
      <c r="C49" s="49"/>
      <c r="D49" s="71" t="b">
        <v>0</v>
      </c>
    </row>
    <row r="50" spans="1:5" s="67" customFormat="1" ht="20.100000000000001" customHeight="1">
      <c r="A50" s="139"/>
      <c r="B50" s="74"/>
      <c r="C50" s="73" t="str" cm="1">
        <f t="array" ref="C50">_xlfn.IFS(D50=0,"OK",D50=1,"← 記入してください",D50=2,"← チェックを入れるか、記入しないでください",D50=3,"← 正しく記入してください(16桁)")</f>
        <v>OK</v>
      </c>
      <c r="D50" s="67">
        <f>IF(D$49=FALSE,IF(B50="",0,2),IF(LEN(B50)=16,0,IF(B50="",1,3)))</f>
        <v>0</v>
      </c>
    </row>
    <row r="51" spans="1:5" s="67" customFormat="1" ht="20.100000000000001" customHeight="1">
      <c r="A51" s="139"/>
      <c r="B51" s="74"/>
      <c r="C51" s="73" t="str" cm="1">
        <f t="array" ref="C51">_xlfn.IFS(D51=0,"",D51=1,"← 記入してください",D51=2,"← チェックを入れるか、記入しないでください",D51=3,"← 正しく記入してください(16桁)")</f>
        <v/>
      </c>
      <c r="D51" s="67">
        <f>IF(D$49=FALSE,IF(B51="",0,2),IF(LEN(B51)=16,0,IF(B51="",0,3)))</f>
        <v>0</v>
      </c>
    </row>
    <row r="52" spans="1:5" ht="20.100000000000001" customHeight="1">
      <c r="A52" s="140"/>
      <c r="B52" s="33"/>
      <c r="C52" s="73" t="str" cm="1">
        <f t="array" ref="C52">_xlfn.IFS(D52=0,"",D52=1,"← 記入してください",D52=2,"← チェックを入れるか、記入しないでください",D52=3,"← 正しく記入してください(16桁)")</f>
        <v/>
      </c>
      <c r="D52" s="67">
        <f>IF(D$49=FALSE,IF(B52="",0,2),IF(LEN(B52)=16,0,IF(B52="",0,3)))</f>
        <v>0</v>
      </c>
    </row>
    <row r="53" spans="1:5" ht="20.100000000000001" customHeight="1">
      <c r="A53" s="102" t="s">
        <v>80</v>
      </c>
      <c r="B53" s="18" t="str">
        <f>IF(B14="","",B14)</f>
        <v/>
      </c>
      <c r="C53" s="14" t="s">
        <v>89</v>
      </c>
      <c r="D53" s="1" t="b">
        <f>IF(OR(E$13=1,E$13=3),IF(B53=B14,0,2),IF(OR(E$13=2,E$13=4),IF(B53=B14,3,1)))</f>
        <v>0</v>
      </c>
    </row>
    <row r="54" spans="1:5" ht="20.100000000000001" customHeight="1">
      <c r="A54" s="108" t="s">
        <v>62</v>
      </c>
      <c r="B54" s="16"/>
      <c r="C54" s="34" t="str">
        <f>IF(D$54=1,"← 記入してください",IF(D$54=2,"← 記入しないでください","OK"))</f>
        <v>← 記入してください</v>
      </c>
      <c r="D54" s="1">
        <f>IF(B54="",1,0)</f>
        <v>1</v>
      </c>
    </row>
    <row r="55" spans="1:5" ht="20.100000000000001" customHeight="1">
      <c r="A55" s="108" t="s">
        <v>61</v>
      </c>
      <c r="B55" s="16"/>
      <c r="C55" s="34" t="str">
        <f>IF(D$55=1,"← 選択してください","OK")</f>
        <v>← 選択してください</v>
      </c>
      <c r="D55" s="1">
        <f>IF(B55="",1,0)</f>
        <v>1</v>
      </c>
    </row>
    <row r="56" spans="1:5" ht="20.100000000000001" customHeight="1">
      <c r="A56" s="109" t="s">
        <v>130</v>
      </c>
      <c r="B56" s="37"/>
      <c r="C56" s="34" t="str" cm="1">
        <f t="array" ref="C56">_xlfn.IFS(D56=1,"← 記入してください",D56=2,"← 記入しないでください",D56=3,"← 製造事業者が間違っていませんか",D56=0,"OK")</f>
        <v>OK</v>
      </c>
      <c r="D56" s="1">
        <f>IF(OR(B55=【非表示】選択リスト!B26, B55=【非表示】選択リスト!B27),IF(B56="",1,IF(B56=B53,3,0)),IF(B56="",0,2))</f>
        <v>0</v>
      </c>
    </row>
    <row r="57" spans="1:5" ht="20.100000000000001" customHeight="1">
      <c r="A57" s="130" t="s">
        <v>131</v>
      </c>
      <c r="B57" s="38"/>
      <c r="C57" s="132" t="str" cm="1">
        <f t="array" ref="C57">_xlfn.IFS(D58=0,"OK",D58=1,"← 記入してください",D58=2,"← 13桁で記入してください",D58=3,"← 記入しないでください",D58=4,"← 法人登記簿謄本等の添付が必要です",D58=5,"← チェックを外してください。",D58=6,"← チェックを外すか、記入しないでください。")</f>
        <v>← 記入してください</v>
      </c>
      <c r="D57" s="40" t="b">
        <v>0</v>
      </c>
      <c r="E57" s="71" t="b">
        <v>0</v>
      </c>
    </row>
    <row r="58" spans="1:5" ht="20.100000000000001" customHeight="1">
      <c r="A58" s="131"/>
      <c r="B58" s="32"/>
      <c r="C58" s="133"/>
      <c r="D58" s="1">
        <f>IF(B55=【非表示】選択リスト!B25,IF(B58="",IF(D57=FALSE,0,5),3),IF(B58="",IF(D57=FALSE,IF(E57=FALSE,1,5),IF(E57=FALSE,4,0)),IF(D57=TRUE,6,IF(LEN(B58)=13,IF(E57=FALSE,0,5),2))))</f>
        <v>1</v>
      </c>
    </row>
    <row r="59" spans="1:5" ht="35.1" customHeight="1">
      <c r="A59" s="59" t="s">
        <v>132</v>
      </c>
      <c r="B59" s="33"/>
      <c r="C59" s="60" t="str" cm="1">
        <f t="array" ref="C59">_xlfn.IFS(D59=0,"OK",D59=1,"← 記入してください",D59=2,"← 記入しないでください")</f>
        <v>← 記入してください</v>
      </c>
      <c r="D59" s="1">
        <f>IF(B55=【非表示】選択リスト!B25,IF(B59="",0,2),IF(B59="",1,0))</f>
        <v>1</v>
      </c>
    </row>
    <row r="60" spans="1:5" ht="35.1" customHeight="1">
      <c r="A60" s="58" t="s">
        <v>133</v>
      </c>
      <c r="B60" s="33"/>
      <c r="C60" s="14" t="str">
        <f>IF(D60=0,"← 選択してください",IF(AND(D60&gt;=1,D60&lt;5),"OK","← 選択しないでください"))</f>
        <v>OK</v>
      </c>
      <c r="D60" s="1" cm="1">
        <f t="array" ref="D60">IF(OR(B55=【非表示】選択リスト!B26,B55=【非表示】選択リスト!B27),IF(B60="",0,_xlfn.IFS(B60=【非表示】選択リスト!B$20,1,B60=【非表示】選択リスト!B$21,2,B60=【非表示】選択リスト!B$22,3,B60=【非表示】選択リスト!B$23,4)),IF(B60="",1,5))</f>
        <v>1</v>
      </c>
    </row>
    <row r="61" spans="1:5" ht="35.1" customHeight="1">
      <c r="A61" s="58" t="s">
        <v>134</v>
      </c>
      <c r="B61" s="33"/>
      <c r="C61" s="57" t="str" cm="1">
        <f t="array" ref="C61">_xlfn.IFS(D61=0,"",D61=1,"OK",D61=2,"← 記入してください",D61=3,"← 記入しないでください")</f>
        <v>OK</v>
      </c>
      <c r="D61" s="1">
        <f>IF(B61="",IF(D$60=1,1,IF(D$60&gt;1,2,0)),IF(D$60&lt;=1,3,1))</f>
        <v>1</v>
      </c>
    </row>
    <row r="62" spans="1:5" ht="35.1" customHeight="1">
      <c r="A62" s="58" t="s">
        <v>135</v>
      </c>
      <c r="B62" s="33"/>
      <c r="C62" s="57" t="str" cm="1">
        <f t="array" ref="C62">_xlfn.IFS(D62=0,"",D62=1,"OK",D62=2,"← 記入してください",D62=3,"← 記入しないでください")</f>
        <v>OK</v>
      </c>
      <c r="D62" s="1">
        <f>IF(B62="",IF(D$60=1,1,IF(D$60&gt;1,2,0)),IF(D$60&lt;=1,3,1))</f>
        <v>1</v>
      </c>
    </row>
    <row r="63" spans="1:5" ht="35.1" customHeight="1">
      <c r="A63" s="58" t="s">
        <v>136</v>
      </c>
      <c r="B63" s="113"/>
      <c r="C63" s="57" t="str" cm="1">
        <f t="array" ref="C63">_xlfn.IFS(D63=0,"",D63=1,"OK",D63=2,"← 記入してください",D63=3,"← 記入しないでください")</f>
        <v>OK</v>
      </c>
      <c r="D63" s="1">
        <f>IF(B63="",IF(OR(D$60=1,D$60=2),1,IF(D$60&gt;2,2,0)),IF(D$60&lt;=2,3,1))</f>
        <v>1</v>
      </c>
    </row>
    <row r="64" spans="1:5" ht="35.1" customHeight="1">
      <c r="A64" s="58" t="s">
        <v>137</v>
      </c>
      <c r="B64" s="33"/>
      <c r="C64" s="57" t="str" cm="1">
        <f t="array" ref="C64">_xlfn.IFS(D64=0,"",D64=1,"OK",D64=2,"← 記入してください",D64=3,"← 記入しないでください")</f>
        <v>OK</v>
      </c>
      <c r="D64" s="1">
        <f>IF(B64="",IF(OR(D$60=1,D$60=2),1,IF(D$60&gt;2,2,0)),IF(D$60&lt;=2,3,1))</f>
        <v>1</v>
      </c>
    </row>
    <row r="65" spans="1:5" ht="20.100000000000001" customHeight="1">
      <c r="A65" s="134" t="s">
        <v>60</v>
      </c>
      <c r="B65" s="38"/>
      <c r="C65" s="44"/>
      <c r="D65" s="71" t="b">
        <v>0</v>
      </c>
    </row>
    <row r="66" spans="1:5" ht="20.100000000000001" customHeight="1">
      <c r="A66" s="135"/>
      <c r="B66" s="17"/>
      <c r="C66" s="45" t="str">
        <f>IF(D66=1,"← 記入してください（20yy/mm/dd）",IF(D66=2,"← チェックを外すか、記入しないでください","OK"))</f>
        <v>← 記入してください（20yy/mm/dd）</v>
      </c>
      <c r="D66" s="1">
        <f>IF(D65=TRUE,IF(B66="",0,2),IF(B66="",1,0))</f>
        <v>1</v>
      </c>
    </row>
    <row r="67" spans="1:5" ht="54.95" customHeight="1">
      <c r="A67" s="110" t="s">
        <v>101</v>
      </c>
      <c r="B67" s="70"/>
      <c r="C67" s="14" t="str">
        <f>IF(D67=1,"← 記入してください","OK")</f>
        <v>← 記入してください</v>
      </c>
      <c r="D67" s="1">
        <f>IF(B67="",1,0)</f>
        <v>1</v>
      </c>
    </row>
    <row r="68" spans="1:5" ht="20.100000000000001" customHeight="1">
      <c r="A68" s="108" t="s">
        <v>98</v>
      </c>
      <c r="B68" s="104"/>
      <c r="C68" s="34" t="str">
        <f>IF(D$68=1,"← 選択してください","OK")</f>
        <v>← 選択してください</v>
      </c>
      <c r="D68" s="1">
        <f>IF(B68="",1,0)</f>
        <v>1</v>
      </c>
    </row>
    <row r="69" spans="1:5" ht="20.100000000000001" customHeight="1">
      <c r="A69" s="111" t="s">
        <v>138</v>
      </c>
      <c r="B69" s="104"/>
      <c r="C69" s="34" t="str" cm="1">
        <f t="array" ref="C69">_xlfn.IFS(D69=1,"← 記入してください",D69=2,"← 記入しないでください",D69=3,"← 製造事業者が間違っていませんか",D69=0,"OK")</f>
        <v>OK</v>
      </c>
      <c r="D69" s="1">
        <f>IF(B68=【非表示】選択リスト!B30,IF(B69="",1,IF(B69=B54,3,0)),IF(B69="",0,2))</f>
        <v>0</v>
      </c>
    </row>
    <row r="70" spans="1:5" ht="35.1" customHeight="1">
      <c r="A70" s="58" t="s">
        <v>139</v>
      </c>
      <c r="B70" s="33"/>
      <c r="C70" s="14" t="str">
        <f>IF(D70=0,"← 選択してください",IF(D70&lt;&gt;4,"OK","← 選択しないでください"))</f>
        <v>OK</v>
      </c>
      <c r="D70" s="1" cm="1">
        <f t="array" ref="D70">IF(B68=【非表示】選択リスト!B30,IF(B70="",0,_xlfn.IFS(B70=【非表示】選択リスト!B$20,1,B70=【非表示】選択リスト!B$21,2,B70=【非表示】選択リスト!B$22,3,B70=【非表示】選択リスト!B$23,1)),IF(B70="",1,4))</f>
        <v>1</v>
      </c>
    </row>
    <row r="71" spans="1:5" ht="35.1" customHeight="1">
      <c r="A71" s="58" t="s">
        <v>140</v>
      </c>
      <c r="B71" s="33"/>
      <c r="C71" s="57" t="str" cm="1">
        <f t="array" ref="C71">_xlfn.IFS(D71=0,"",D71=1,"OK",D71=2,"← 記入してください",D71=3,"← 記入しないでください")</f>
        <v>OK</v>
      </c>
      <c r="D71" s="1">
        <f>IF(B71="",IF(D$70=1,1,IF(D$70&gt;1,2,0)),IF(D$70&lt;=1,3,1))</f>
        <v>1</v>
      </c>
    </row>
    <row r="72" spans="1:5" ht="35.1" customHeight="1">
      <c r="A72" s="58" t="s">
        <v>141</v>
      </c>
      <c r="B72" s="33"/>
      <c r="C72" s="57" t="str" cm="1">
        <f t="array" ref="C72">_xlfn.IFS(D72=0,"",D72=1,"OK",D72=2,"← 記入してください",D72=3,"← 記入しないでください")</f>
        <v>OK</v>
      </c>
      <c r="D72" s="1">
        <f>IF(B72="",IF(D$70=1,1,IF(D$70&gt;1,2,0)),IF(D$70&lt;=1,3,1))</f>
        <v>1</v>
      </c>
    </row>
    <row r="73" spans="1:5" ht="35.1" customHeight="1">
      <c r="A73" s="58" t="s">
        <v>142</v>
      </c>
      <c r="B73" s="33"/>
      <c r="C73" s="57" t="str" cm="1">
        <f t="array" ref="C73">_xlfn.IFS(D73=0,"",D73=1,"OK",D73=2,"← 記入してください",D73=3,"← 記入しないでください")</f>
        <v>OK</v>
      </c>
      <c r="D73" s="1">
        <f>IF(B73="",IF(OR(D$70=1,D$70=2),1,IF(D$70&gt;2,2,0)),IF(D$70&lt;=2,3,1))</f>
        <v>1</v>
      </c>
    </row>
    <row r="74" spans="1:5" ht="35.1" customHeight="1">
      <c r="A74" s="58" t="s">
        <v>143</v>
      </c>
      <c r="B74" s="33"/>
      <c r="C74" s="57" t="str" cm="1">
        <f t="array" ref="C74">_xlfn.IFS(D74=0,"",D74=1,"OK",D74=2,"← 記入してください",D74=3,"← 記入しないでください")</f>
        <v>OK</v>
      </c>
      <c r="D74" s="1">
        <f>IF(B74="",IF(OR(D$70=1,D$70=2),1,IF(D$70&gt;2,2,0)),IF(D$70&lt;=2,3,1))</f>
        <v>1</v>
      </c>
    </row>
    <row r="75" spans="1:5" ht="20.100000000000001" customHeight="1">
      <c r="A75" s="143" t="s">
        <v>160</v>
      </c>
      <c r="B75" s="38"/>
      <c r="C75" s="132" t="str" cm="1">
        <f t="array" ref="C75">_xlfn.IFS(D76=0,"OK",D76=1,"← 登録番号(16桁)を記入してください",D76=2,"← 記入しないでください",D76=3,"← 登録番号の桁数(16桁)が違います",D76=4,"← チェックをどちらにいれてください",D76=5,"← チェックを外してください",D76=6,"← チェックはどちらかにしてください")</f>
        <v>OK</v>
      </c>
      <c r="D75" s="71" t="b">
        <v>0</v>
      </c>
      <c r="E75" s="71" t="b">
        <v>0</v>
      </c>
    </row>
    <row r="76" spans="1:5" ht="20.100000000000001" customHeight="1">
      <c r="A76" s="144"/>
      <c r="B76" s="42"/>
      <c r="C76" s="141"/>
      <c r="D76" s="1">
        <f>IF(B68=【非表示】選択リスト!B30,IF(AND(D75=FALSE,E75=FALSE),4,IF(AND(D75=TRUE,E75=TRUE),6,IF(D75=TRUE,IF(LEN(B76)=0,1,IF(LEN(B76)=16,0,3)),IF(B76="",0,2)))),IF(AND(D75=FALSE,E75=FALSE),IF(B76="",0,2),5))</f>
        <v>0</v>
      </c>
    </row>
    <row r="77" spans="1:5" ht="54.95" customHeight="1">
      <c r="A77" s="145"/>
      <c r="B77" s="33"/>
      <c r="C77" s="43" t="s">
        <v>78</v>
      </c>
    </row>
    <row r="78" spans="1:5" ht="150" customHeight="1">
      <c r="A78" s="20" t="s">
        <v>144</v>
      </c>
      <c r="B78" s="15"/>
      <c r="C78" s="14" t="str">
        <f>IF(D78=1,"← 記入してください","OK")</f>
        <v>← 記入してください</v>
      </c>
      <c r="D78" s="1">
        <f>IF(B78="",1,0)</f>
        <v>1</v>
      </c>
    </row>
    <row r="79" spans="1:5" s="67" customFormat="1" ht="150" customHeight="1">
      <c r="A79" s="20" t="s">
        <v>145</v>
      </c>
      <c r="B79" s="15"/>
      <c r="C79" s="68" t="str">
        <f>IF(D79=1,"← 記入してください","OK")</f>
        <v>← 記入してください</v>
      </c>
      <c r="D79" s="67">
        <f>IF(B79="",1,0)</f>
        <v>1</v>
      </c>
    </row>
    <row r="80" spans="1:5" ht="20.100000000000001" customHeight="1">
      <c r="A80" s="20" t="s">
        <v>146</v>
      </c>
      <c r="B80" s="15"/>
      <c r="C80" s="14" t="str">
        <f>IF(D80=1,"← 記入してください","OK")</f>
        <v>← 記入してください</v>
      </c>
      <c r="D80" s="1">
        <f>IF(B80="",1,0)</f>
        <v>1</v>
      </c>
    </row>
    <row r="81" spans="1:6" s="67" customFormat="1" ht="20.100000000000001" customHeight="1">
      <c r="A81" s="20" t="s">
        <v>147</v>
      </c>
      <c r="B81" s="15"/>
      <c r="C81" s="68" t="str">
        <f>IF(D81=1,"← 記入してください","OK")</f>
        <v>← 記入してください</v>
      </c>
      <c r="D81" s="67">
        <f>IF(B81="",1,0)</f>
        <v>1</v>
      </c>
    </row>
    <row r="82" spans="1:6" ht="20.100000000000001" customHeight="1">
      <c r="A82" s="76" t="s">
        <v>153</v>
      </c>
      <c r="B82" s="38"/>
      <c r="C82" s="53" t="str">
        <f>IF(D82=TRUE,IF(D83+D84=0,"OK","← チェックを外してください"),IF(D83+D84=2,"OK","← 記入してください"))</f>
        <v>← 記入してください</v>
      </c>
      <c r="D82" s="40" t="b">
        <v>0</v>
      </c>
    </row>
    <row r="83" spans="1:6" ht="50.1" customHeight="1">
      <c r="A83" s="77" t="s">
        <v>148</v>
      </c>
      <c r="B83" s="112"/>
      <c r="C83" s="80"/>
      <c r="D83" s="1">
        <f>IF(B83="",0,1)</f>
        <v>0</v>
      </c>
    </row>
    <row r="84" spans="1:6" s="67" customFormat="1" ht="50.1" customHeight="1">
      <c r="A84" s="78" t="s">
        <v>149</v>
      </c>
      <c r="B84" s="19"/>
      <c r="C84" s="75"/>
      <c r="D84" s="67">
        <f>IF(B84="",0,1)</f>
        <v>0</v>
      </c>
    </row>
    <row r="85" spans="1:6" ht="20.100000000000001" customHeight="1">
      <c r="A85" s="76" t="s">
        <v>152</v>
      </c>
      <c r="B85" s="38"/>
      <c r="C85" s="53" t="str">
        <f>IF(D85=TRUE,IF(D86+D87=0,"OK","← チェックを外してください"),IF(D86+D87=2,"OK","← 記入してください"))</f>
        <v>← 記入してください</v>
      </c>
      <c r="D85" s="40" t="b">
        <v>0</v>
      </c>
    </row>
    <row r="86" spans="1:6" ht="50.1" customHeight="1">
      <c r="A86" s="77" t="s">
        <v>148</v>
      </c>
      <c r="B86" s="112"/>
      <c r="C86" s="80"/>
      <c r="D86" s="67">
        <f>IF(B86="",0,1)</f>
        <v>0</v>
      </c>
    </row>
    <row r="87" spans="1:6" s="67" customFormat="1" ht="50.1" customHeight="1">
      <c r="A87" s="78" t="s">
        <v>149</v>
      </c>
      <c r="B87" s="79"/>
      <c r="C87" s="75"/>
      <c r="D87" s="67">
        <f>IF(B87="",0,1)</f>
        <v>0</v>
      </c>
    </row>
    <row r="88" spans="1:6" ht="35.1" customHeight="1">
      <c r="A88" s="52" t="s">
        <v>150</v>
      </c>
      <c r="B88" s="62"/>
      <c r="C88" s="53" t="str">
        <f>IF(D88=1,"← 記入してください","OK")</f>
        <v>← 記入してください</v>
      </c>
      <c r="D88" s="1">
        <f>IF(B88="",1,0)</f>
        <v>1</v>
      </c>
    </row>
    <row r="89" spans="1:6" s="67" customFormat="1" ht="35.1" customHeight="1">
      <c r="A89" s="52" t="s">
        <v>151</v>
      </c>
      <c r="B89" s="19"/>
      <c r="C89" s="53" t="str">
        <f>IF(D89=1,"← 記入してください","OK")</f>
        <v>← 記入してください</v>
      </c>
      <c r="D89" s="67">
        <f>IF(B89="",1,0)</f>
        <v>1</v>
      </c>
    </row>
    <row r="90" spans="1:6" ht="20.100000000000001" customHeight="1">
      <c r="A90" s="127" t="s">
        <v>63</v>
      </c>
      <c r="B90" s="38"/>
      <c r="C90" s="132" t="str">
        <f>IF(D91=1,"← 認定番号を記入してください",IF(D91=2,"← 記入しないでください","OK"))</f>
        <v>OK</v>
      </c>
      <c r="D90" s="40" t="b">
        <v>0</v>
      </c>
    </row>
    <row r="91" spans="1:6" ht="35.1" customHeight="1">
      <c r="A91" s="129"/>
      <c r="B91" s="16"/>
      <c r="C91" s="133"/>
      <c r="D91" s="1">
        <f>IF(D90=TRUE,IF(B91="",1,0),IF(B91="",0,2))</f>
        <v>0</v>
      </c>
    </row>
    <row r="92" spans="1:6" ht="20.100000000000001" customHeight="1">
      <c r="A92" s="127" t="s">
        <v>64</v>
      </c>
      <c r="B92" s="38"/>
      <c r="C92" s="132" t="str">
        <f>IF(D93=1,"← 認定番号を記入してください",IF(D93=2,"← 記入しないでください","OK"))</f>
        <v>OK</v>
      </c>
      <c r="D92" s="40" t="b">
        <v>0</v>
      </c>
    </row>
    <row r="93" spans="1:6" ht="54.95" customHeight="1">
      <c r="A93" s="129"/>
      <c r="B93" s="16"/>
      <c r="C93" s="133"/>
      <c r="D93" s="1">
        <f>IF(D92=TRUE,IF(B93="",1,0),IF(B93="",0,2))</f>
        <v>0</v>
      </c>
    </row>
    <row r="94" spans="1:6" ht="20.100000000000001" customHeight="1">
      <c r="A94" s="136" t="s">
        <v>65</v>
      </c>
      <c r="B94" s="38"/>
      <c r="C94" s="132" t="str">
        <f>IF(D95=1,"← 記入してください（20yy/mm/dd）","OK")</f>
        <v>OK</v>
      </c>
      <c r="D94" s="40" t="b">
        <v>0</v>
      </c>
    </row>
    <row r="95" spans="1:6" ht="20.100000000000001" customHeight="1">
      <c r="A95" s="137"/>
      <c r="B95" s="17"/>
      <c r="C95" s="133"/>
      <c r="D95" s="1">
        <f>IF(AND(B95="",D94=TRUE),1,0)</f>
        <v>0</v>
      </c>
      <c r="F95" s="36" t="str">
        <f>IF(COUNTIF(C41:C95,"OK")=41,"OK","NG")</f>
        <v>NG</v>
      </c>
    </row>
    <row r="96" spans="1:6" ht="9.9499999999999993" customHeight="1">
      <c r="A96" s="3"/>
      <c r="B96" s="6"/>
      <c r="C96" s="8"/>
    </row>
    <row r="97" spans="1:6" s="88" customFormat="1" ht="20.100000000000001" customHeight="1">
      <c r="A97" s="125" t="s">
        <v>161</v>
      </c>
      <c r="B97" s="126"/>
      <c r="C97" s="114"/>
    </row>
    <row r="98" spans="1:6" ht="20.100000000000001" customHeight="1">
      <c r="A98" s="115" t="s">
        <v>33</v>
      </c>
      <c r="B98" s="116"/>
      <c r="C98" s="14" t="str">
        <f>IF(D98=1,"← 選択してください","OK")</f>
        <v>← 選択してください</v>
      </c>
      <c r="D98" s="1">
        <f>IF(B98="",1,0)</f>
        <v>1</v>
      </c>
    </row>
    <row r="99" spans="1:6" ht="20.100000000000001" customHeight="1">
      <c r="A99" s="102" t="s">
        <v>34</v>
      </c>
      <c r="B99" s="116"/>
      <c r="C99" s="14" t="str">
        <f>IF(D99=1,"← 記入してください",IF(D99=2,"← 記入しないでください","OK"))</f>
        <v>← 記入してください</v>
      </c>
      <c r="D99" s="1">
        <f>IF(OR(B98=【非表示】選択リスト!B58,B98=【非表示】選択リスト!A59,B98=【非表示】選択リスト!A61),IF(B99="",0,2),IF(B99="",1,0))</f>
        <v>1</v>
      </c>
    </row>
    <row r="100" spans="1:6" ht="20.100000000000001" customHeight="1">
      <c r="A100" s="102" t="s">
        <v>155</v>
      </c>
      <c r="B100" s="70"/>
      <c r="C100" s="14" t="str">
        <f>IF(D100=1,"← 記入してください",IF(D100=2,"← 記入しないでください","OK"))</f>
        <v>OK</v>
      </c>
      <c r="D100" s="1">
        <f>IF(OR(B$98=【非表示】選択リスト!B$58,B$98=【非表示】選択リスト!B$59,B$98=【非表示】選択リスト!B$60),IF(B100="",1,0),IF(B100="",0,2))</f>
        <v>0</v>
      </c>
    </row>
    <row r="101" spans="1:6" ht="20.100000000000001" customHeight="1">
      <c r="A101" s="102" t="s">
        <v>156</v>
      </c>
      <c r="B101" s="70"/>
      <c r="C101" s="14" t="str">
        <f>IF(D101=1,"← 記入してください",IF(D101=2,"← 記入しないでください","OK"))</f>
        <v>OK</v>
      </c>
      <c r="D101" s="67">
        <f>IF(OR(B$98=【非表示】選択リスト!B$58,B$98=【非表示】選択リスト!B$59,B$98=【非表示】選択リスト!B$60),IF(B101="",1,0),IF(B101="",0,2))</f>
        <v>0</v>
      </c>
    </row>
    <row r="102" spans="1:6" ht="20.100000000000001" customHeight="1">
      <c r="A102" s="115" t="s">
        <v>79</v>
      </c>
      <c r="B102" s="98"/>
      <c r="C102" s="14" t="str" cm="1">
        <f t="array" ref="C102">_xlfn.IFS(D102=0,"← 記入してください（20yy/mm/dd）",D102=1,"OK",D102=3,"← 評価完了日は申請日より前にしてください",D102=2,"← 評価完了日から90日以上経過しています")</f>
        <v>← 記入してください（20yy/mm/dd）</v>
      </c>
      <c r="D102" s="1">
        <f>IF(B102="",0,IF(_xlfn.DAYS(B10,B102)&gt;=0,IF(_xlfn.DAYS(B10,B102)&lt;=90,1,2),3))</f>
        <v>0</v>
      </c>
      <c r="F102" s="36" t="str">
        <f>IF(COUNTIF(C98:C102,"OK")=5,"OK","NG")</f>
        <v>NG</v>
      </c>
    </row>
    <row r="103" spans="1:6" ht="9.9499999999999993" customHeight="1">
      <c r="A103" s="3"/>
      <c r="B103" s="6"/>
      <c r="C103" s="8"/>
    </row>
    <row r="104" spans="1:6" s="88" customFormat="1" ht="20.100000000000001" customHeight="1">
      <c r="A104" s="125" t="s">
        <v>66</v>
      </c>
      <c r="B104" s="142"/>
      <c r="C104" s="114"/>
    </row>
    <row r="105" spans="1:6" ht="35.1" customHeight="1">
      <c r="A105" s="35" t="s">
        <v>54</v>
      </c>
      <c r="B105" s="39"/>
      <c r="C105" s="14" t="str">
        <f>IF(D105=FALSE,"← 申請には内容の確認宣言が必要です","OK")</f>
        <v>← 申請には内容の確認宣言が必要です</v>
      </c>
      <c r="D105" s="40" t="b">
        <v>0</v>
      </c>
    </row>
    <row r="106" spans="1:6" ht="35.1" customHeight="1">
      <c r="A106" s="4" t="s">
        <v>55</v>
      </c>
      <c r="B106" s="39"/>
      <c r="C106" s="14" t="str">
        <f>IF(D106=FALSE,"← 申請には同意が必要です","OK")</f>
        <v>← 申請には同意が必要です</v>
      </c>
      <c r="D106" s="40" t="b">
        <v>0</v>
      </c>
    </row>
    <row r="107" spans="1:6" ht="35.1" customHeight="1">
      <c r="A107" s="4" t="s">
        <v>52</v>
      </c>
      <c r="B107" s="39"/>
      <c r="C107" s="14" t="str">
        <f>IF(D107=FALSE,"← 申請には同意が必要です","OK")</f>
        <v>← 申請には同意が必要です</v>
      </c>
      <c r="D107" s="40" t="b">
        <v>0</v>
      </c>
    </row>
    <row r="108" spans="1:6" ht="35.1" customHeight="1">
      <c r="A108" s="4" t="s">
        <v>53</v>
      </c>
      <c r="B108" s="39"/>
      <c r="C108" s="14" t="str">
        <f>IF(D108=FALSE,"← 申請には同意が必要です","OK")</f>
        <v>← 申請には同意が必要です</v>
      </c>
      <c r="D108" s="40" t="b">
        <v>0</v>
      </c>
    </row>
    <row r="109" spans="1:6" s="67" customFormat="1" ht="35.1" customHeight="1">
      <c r="A109" s="69" t="s">
        <v>99</v>
      </c>
      <c r="B109" s="70"/>
      <c r="C109" s="68" t="str">
        <f>IF(D109=FALSE,"← 申請には同意が必要です","OK")</f>
        <v>← 申請には同意が必要です</v>
      </c>
      <c r="D109" s="71" t="b">
        <v>0</v>
      </c>
    </row>
    <row r="110" spans="1:6" ht="35.1" customHeight="1">
      <c r="A110" s="4" t="s">
        <v>74</v>
      </c>
      <c r="B110" s="39"/>
      <c r="C110" s="14" t="str">
        <f>IF(D110=FALSE,"← 申請には同意が必要です","OK")</f>
        <v>← 申請には同意が必要です</v>
      </c>
      <c r="D110" s="40" t="b">
        <v>0</v>
      </c>
    </row>
    <row r="111" spans="1:6" ht="50.1" customHeight="1">
      <c r="A111" s="72" t="s">
        <v>123</v>
      </c>
      <c r="B111" s="41"/>
      <c r="C111" s="14" t="str">
        <f>IF(AND(D111=FALSE,E111=FALSE),"← 申請には確認宣言が必要です",IF(AND(D111=TRUE,E111=TRUE),"←　チェックはどちらかにしてください","OK"))</f>
        <v>← 申請には確認宣言が必要です</v>
      </c>
      <c r="D111" s="71" t="b">
        <v>0</v>
      </c>
      <c r="E111" s="71" t="b">
        <v>0</v>
      </c>
      <c r="F111" s="36"/>
    </row>
    <row r="112" spans="1:6" ht="69.95" customHeight="1">
      <c r="A112" s="65" t="s">
        <v>106</v>
      </c>
      <c r="B112" s="62"/>
      <c r="C112" s="66" t="str">
        <f>IF(D112=FALSE,IF(E112=FALSE,"← 申請には確認宣言か、説明資料の添付が　必要です","OK"),IF(E112=FALSE,"OK","← チェックを見直してください"))</f>
        <v>← 申請には確認宣言か、説明資料の添付が　必要です</v>
      </c>
      <c r="D112" s="71" t="b">
        <v>0</v>
      </c>
      <c r="E112" s="71" t="b">
        <v>0</v>
      </c>
    </row>
    <row r="113" spans="1:6" ht="69.95" customHeight="1">
      <c r="A113" s="63" t="s">
        <v>107</v>
      </c>
      <c r="B113" s="62"/>
      <c r="C113" s="66" t="str">
        <f>IF(D113=FALSE,IF(E113=FALSE,"← 申請には確認宣言か、説明資料の添付が　必要です","OK"),IF(E113=FALSE,"OK","← チェックを見直してください"))</f>
        <v>← 申請には確認宣言か、説明資料の添付が　必要です</v>
      </c>
      <c r="D113" s="71" t="b">
        <v>0</v>
      </c>
      <c r="E113" s="71" t="b">
        <v>0</v>
      </c>
      <c r="F113" s="64" t="str">
        <f>IF(COUNTIF(C105:C113,"OK")=9,"OK","NG")</f>
        <v>NG</v>
      </c>
    </row>
    <row r="114" spans="1:6" ht="20.100000000000001" customHeight="1">
      <c r="A114" s="61"/>
      <c r="B114" s="25"/>
      <c r="C114" s="21"/>
    </row>
    <row r="115" spans="1:6" s="88" customFormat="1" ht="54.95" customHeight="1">
      <c r="A115" s="122" t="s">
        <v>100</v>
      </c>
      <c r="B115" s="123"/>
      <c r="C115" s="124"/>
    </row>
    <row r="116" spans="1:6" s="88" customFormat="1" ht="20.100000000000001" customHeight="1">
      <c r="A116" s="122" t="s">
        <v>102</v>
      </c>
      <c r="B116" s="123"/>
      <c r="C116" s="124"/>
    </row>
    <row r="117" spans="1:6" s="88" customFormat="1" ht="35.1" customHeight="1">
      <c r="A117" s="122" t="s">
        <v>124</v>
      </c>
      <c r="B117" s="123"/>
      <c r="C117" s="124"/>
    </row>
    <row r="118" spans="1:6" ht="9.9499999999999993" customHeight="1">
      <c r="A118" s="61"/>
      <c r="B118" s="25"/>
      <c r="C118" s="21"/>
      <c r="D118" s="1">
        <v>1</v>
      </c>
    </row>
    <row r="119" spans="1:6" ht="9.9499999999999993" customHeight="1" thickBot="1">
      <c r="A119" s="61"/>
      <c r="B119" s="25"/>
      <c r="C119" s="21"/>
    </row>
    <row r="120" spans="1:6" s="120" customFormat="1" ht="35.1" customHeight="1" thickBot="1">
      <c r="A120" s="117"/>
      <c r="B120" s="118" t="str">
        <f>IF(C124="TRUE","申請書が完成しました。","申請書ができていません。")</f>
        <v>申請書ができていません。</v>
      </c>
      <c r="C120" s="119"/>
    </row>
    <row r="121" spans="1:6" ht="17.45" customHeight="1" thickBot="1">
      <c r="A121" s="23"/>
      <c r="B121" s="24"/>
      <c r="C121" s="22"/>
    </row>
    <row r="122" spans="1:6" hidden="1"/>
    <row r="123" spans="1:6" hidden="1">
      <c r="C123" s="5" t="s">
        <v>1</v>
      </c>
    </row>
    <row r="124" spans="1:6" hidden="1">
      <c r="C124" s="10" t="str">
        <f>IF(COUNTIF(F38:F113,"OK")=4,"TRUE","FALSE")</f>
        <v>FALSE</v>
      </c>
    </row>
    <row r="129" spans="1:2">
      <c r="A129" s="9"/>
      <c r="B129" s="9"/>
    </row>
  </sheetData>
  <sheetProtection algorithmName="SHA-512" hashValue="oD+FBt47eYzr1QPvP0YlWRZrL63vHMDSi2KkrE8bTaLQEq/LBxZk17Z1UwSH/fzM5NAF658Leb/mOX4i/hp5bQ==" saltValue="RXB9ZbCW/6SwiEhK62Pn/Q==" spinCount="100000" sheet="1" selectLockedCells="1"/>
  <mergeCells count="26">
    <mergeCell ref="A49:A52"/>
    <mergeCell ref="C75:C76"/>
    <mergeCell ref="A104:B104"/>
    <mergeCell ref="A75:A77"/>
    <mergeCell ref="A1:C1"/>
    <mergeCell ref="A8:B8"/>
    <mergeCell ref="A16:A17"/>
    <mergeCell ref="C16:C17"/>
    <mergeCell ref="A31:A32"/>
    <mergeCell ref="C31:C32"/>
    <mergeCell ref="A117:C117"/>
    <mergeCell ref="A40:B40"/>
    <mergeCell ref="A46:A48"/>
    <mergeCell ref="A57:A58"/>
    <mergeCell ref="C57:C58"/>
    <mergeCell ref="A97:B97"/>
    <mergeCell ref="A65:A66"/>
    <mergeCell ref="A90:A91"/>
    <mergeCell ref="C90:C91"/>
    <mergeCell ref="A92:A93"/>
    <mergeCell ref="C92:C93"/>
    <mergeCell ref="A94:A95"/>
    <mergeCell ref="C94:C95"/>
    <mergeCell ref="A42:A43"/>
    <mergeCell ref="A115:C115"/>
    <mergeCell ref="A116:C116"/>
  </mergeCells>
  <phoneticPr fontId="1"/>
  <dataValidations count="2">
    <dataValidation type="textLength" operator="lessThan" allowBlank="1" showInputMessage="1" showErrorMessage="1" sqref="B38 B31 B16 B57" xr:uid="{16FA8391-F62B-465A-ABEA-BD28F0EB4665}">
      <formula1>0</formula1>
    </dataValidation>
    <dataValidation type="date" allowBlank="1" showInputMessage="1" showErrorMessage="1" sqref="B95 B102 B10 B66" xr:uid="{D76C1A0C-1488-4C73-B7CF-3A047FEA7BDD}">
      <formula1>45292</formula1>
      <formula2>73050</formula2>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24" r:id="rId4" name="Check Box 12">
              <controlPr defaultSize="0" autoFill="0" autoLine="0" autoPict="0" altText=" 法人番号がない/わからない場合にチェック。法人登記簿謄本等を添付">
                <anchor moveWithCells="1">
                  <from>
                    <xdr:col>1</xdr:col>
                    <xdr:colOff>28575</xdr:colOff>
                    <xdr:row>15</xdr:row>
                    <xdr:rowOff>19050</xdr:rowOff>
                  </from>
                  <to>
                    <xdr:col>1</xdr:col>
                    <xdr:colOff>4876800</xdr:colOff>
                    <xdr:row>15</xdr:row>
                    <xdr:rowOff>209550</xdr:rowOff>
                  </to>
                </anchor>
              </controlPr>
            </control>
          </mc:Choice>
        </mc:AlternateContent>
        <mc:AlternateContent xmlns:mc="http://schemas.openxmlformats.org/markup-compatibility/2006">
          <mc:Choice Requires="x14">
            <control shapeId="90153" r:id="rId5" name="Check Box 41">
              <controlPr defaultSize="0" autoFill="0" autoLine="0" autoPict="0" altText=" 添付時にチェック">
                <anchor moveWithCells="1">
                  <from>
                    <xdr:col>1</xdr:col>
                    <xdr:colOff>5276850</xdr:colOff>
                    <xdr:row>15</xdr:row>
                    <xdr:rowOff>19050</xdr:rowOff>
                  </from>
                  <to>
                    <xdr:col>1</xdr:col>
                    <xdr:colOff>7648575</xdr:colOff>
                    <xdr:row>15</xdr:row>
                    <xdr:rowOff>200025</xdr:rowOff>
                  </to>
                </anchor>
              </controlPr>
            </control>
          </mc:Choice>
        </mc:AlternateContent>
        <mc:AlternateContent xmlns:mc="http://schemas.openxmlformats.org/markup-compatibility/2006">
          <mc:Choice Requires="x14">
            <control shapeId="90114" r:id="rId6" name="Check Box 2">
              <controlPr defaultSize="0" autoFill="0" autoLine="0" autoPict="0" altText=" 添付時にチェック">
                <anchor moveWithCells="1">
                  <from>
                    <xdr:col>1</xdr:col>
                    <xdr:colOff>28575</xdr:colOff>
                    <xdr:row>37</xdr:row>
                    <xdr:rowOff>38100</xdr:rowOff>
                  </from>
                  <to>
                    <xdr:col>1</xdr:col>
                    <xdr:colOff>2400300</xdr:colOff>
                    <xdr:row>37</xdr:row>
                    <xdr:rowOff>219075</xdr:rowOff>
                  </to>
                </anchor>
              </controlPr>
            </control>
          </mc:Choice>
        </mc:AlternateContent>
        <mc:AlternateContent xmlns:mc="http://schemas.openxmlformats.org/markup-compatibility/2006">
          <mc:Choice Requires="x14">
            <control shapeId="90125" r:id="rId7" name="Check Box 13">
              <controlPr defaultSize="0" autoFill="0" autoLine="0" autoPict="0" altText=" 法人番号がない/わからない場合にチェック。法人登記簿謄本等を添付">
                <anchor moveWithCells="1">
                  <from>
                    <xdr:col>1</xdr:col>
                    <xdr:colOff>28575</xdr:colOff>
                    <xdr:row>30</xdr:row>
                    <xdr:rowOff>19050</xdr:rowOff>
                  </from>
                  <to>
                    <xdr:col>1</xdr:col>
                    <xdr:colOff>4876800</xdr:colOff>
                    <xdr:row>30</xdr:row>
                    <xdr:rowOff>209550</xdr:rowOff>
                  </to>
                </anchor>
              </controlPr>
            </control>
          </mc:Choice>
        </mc:AlternateContent>
        <mc:AlternateContent xmlns:mc="http://schemas.openxmlformats.org/markup-compatibility/2006">
          <mc:Choice Requires="x14">
            <control shapeId="90152" r:id="rId8" name="Check Box 40">
              <controlPr defaultSize="0" autoFill="0" autoLine="0" autoPict="0" altText=" 添付時にチェック">
                <anchor moveWithCells="1">
                  <from>
                    <xdr:col>1</xdr:col>
                    <xdr:colOff>5276850</xdr:colOff>
                    <xdr:row>30</xdr:row>
                    <xdr:rowOff>19050</xdr:rowOff>
                  </from>
                  <to>
                    <xdr:col>1</xdr:col>
                    <xdr:colOff>7648575</xdr:colOff>
                    <xdr:row>30</xdr:row>
                    <xdr:rowOff>200025</xdr:rowOff>
                  </to>
                </anchor>
              </controlPr>
            </control>
          </mc:Choice>
        </mc:AlternateContent>
        <mc:AlternateContent xmlns:mc="http://schemas.openxmlformats.org/markup-compatibility/2006">
          <mc:Choice Requires="x14">
            <control shapeId="90133" r:id="rId9" name="Check Box 21">
              <controlPr defaultSize="0" autoFill="0" autoLine="0" autoPict="0" altText=" 申請製品数1～4個">
                <anchor moveWithCells="1">
                  <from>
                    <xdr:col>1</xdr:col>
                    <xdr:colOff>28575</xdr:colOff>
                    <xdr:row>45</xdr:row>
                    <xdr:rowOff>9525</xdr:rowOff>
                  </from>
                  <to>
                    <xdr:col>1</xdr:col>
                    <xdr:colOff>2190750</xdr:colOff>
                    <xdr:row>46</xdr:row>
                    <xdr:rowOff>0</xdr:rowOff>
                  </to>
                </anchor>
              </controlPr>
            </control>
          </mc:Choice>
        </mc:AlternateContent>
        <mc:AlternateContent xmlns:mc="http://schemas.openxmlformats.org/markup-compatibility/2006">
          <mc:Choice Requires="x14">
            <control shapeId="90134" r:id="rId10" name="Check Box 22">
              <controlPr defaultSize="0" autoFill="0" autoLine="0" autoPict="0" altText=" 申請製品数5～9個">
                <anchor moveWithCells="1">
                  <from>
                    <xdr:col>1</xdr:col>
                    <xdr:colOff>2352675</xdr:colOff>
                    <xdr:row>45</xdr:row>
                    <xdr:rowOff>9525</xdr:rowOff>
                  </from>
                  <to>
                    <xdr:col>1</xdr:col>
                    <xdr:colOff>4514850</xdr:colOff>
                    <xdr:row>46</xdr:row>
                    <xdr:rowOff>9525</xdr:rowOff>
                  </to>
                </anchor>
              </controlPr>
            </control>
          </mc:Choice>
        </mc:AlternateContent>
        <mc:AlternateContent xmlns:mc="http://schemas.openxmlformats.org/markup-compatibility/2006">
          <mc:Choice Requires="x14">
            <control shapeId="90135" r:id="rId11" name="Check Box 23">
              <controlPr defaultSize="0" autoFill="0" autoLine="0" autoPict="0" altText=" 申請製品数10個以上">
                <anchor moveWithCells="1">
                  <from>
                    <xdr:col>1</xdr:col>
                    <xdr:colOff>4676775</xdr:colOff>
                    <xdr:row>45</xdr:row>
                    <xdr:rowOff>9525</xdr:rowOff>
                  </from>
                  <to>
                    <xdr:col>1</xdr:col>
                    <xdr:colOff>6838950</xdr:colOff>
                    <xdr:row>46</xdr:row>
                    <xdr:rowOff>9525</xdr:rowOff>
                  </to>
                </anchor>
              </controlPr>
            </control>
          </mc:Choice>
        </mc:AlternateContent>
        <mc:AlternateContent xmlns:mc="http://schemas.openxmlformats.org/markup-compatibility/2006">
          <mc:Choice Requires="x14">
            <control shapeId="90136" r:id="rId12" name="Check Box 24">
              <controlPr defaultSize="0" autoFill="0" autoLine="0" autoPict="0" altText=" 製品型番リストを別ファイルで提供する場合にチェック（下段に製品型番を記載しない）">
                <anchor moveWithCells="1">
                  <from>
                    <xdr:col>1</xdr:col>
                    <xdr:colOff>28575</xdr:colOff>
                    <xdr:row>46</xdr:row>
                    <xdr:rowOff>38100</xdr:rowOff>
                  </from>
                  <to>
                    <xdr:col>1</xdr:col>
                    <xdr:colOff>6505575</xdr:colOff>
                    <xdr:row>46</xdr:row>
                    <xdr:rowOff>219075</xdr:rowOff>
                  </to>
                </anchor>
              </controlPr>
            </control>
          </mc:Choice>
        </mc:AlternateContent>
        <mc:AlternateContent xmlns:mc="http://schemas.openxmlformats.org/markup-compatibility/2006">
          <mc:Choice Requires="x14">
            <control shapeId="90142" r:id="rId13" name="Check Box 30">
              <controlPr defaultSize="0" autoFill="0" autoLine="0" autoPict="0" altText=" 適合ラベル取得済製品の後継製品の場合にチェック（以下に該当する適合ラベル登録番号を記載）">
                <anchor moveWithCells="1">
                  <from>
                    <xdr:col>1</xdr:col>
                    <xdr:colOff>28575</xdr:colOff>
                    <xdr:row>48</xdr:row>
                    <xdr:rowOff>19050</xdr:rowOff>
                  </from>
                  <to>
                    <xdr:col>1</xdr:col>
                    <xdr:colOff>6543675</xdr:colOff>
                    <xdr:row>48</xdr:row>
                    <xdr:rowOff>200025</xdr:rowOff>
                  </to>
                </anchor>
              </controlPr>
            </control>
          </mc:Choice>
        </mc:AlternateContent>
        <mc:AlternateContent xmlns:mc="http://schemas.openxmlformats.org/markup-compatibility/2006">
          <mc:Choice Requires="x14">
            <control shapeId="90175" r:id="rId14" name="Check Box 63">
              <controlPr defaultSize="0" autoFill="0" autoLine="0" autoPict="0" altText=" 添付時にチェック">
                <anchor moveWithCells="1">
                  <from>
                    <xdr:col>1</xdr:col>
                    <xdr:colOff>6000750</xdr:colOff>
                    <xdr:row>46</xdr:row>
                    <xdr:rowOff>28575</xdr:rowOff>
                  </from>
                  <to>
                    <xdr:col>1</xdr:col>
                    <xdr:colOff>7581900</xdr:colOff>
                    <xdr:row>46</xdr:row>
                    <xdr:rowOff>209550</xdr:rowOff>
                  </to>
                </anchor>
              </controlPr>
            </control>
          </mc:Choice>
        </mc:AlternateContent>
        <mc:AlternateContent xmlns:mc="http://schemas.openxmlformats.org/markup-compatibility/2006">
          <mc:Choice Requires="x14">
            <control shapeId="90140" r:id="rId15" name="Check Box 28">
              <controlPr defaultSize="0" autoFill="0" autoLine="0" autoPict="0" altText=" 法人番号がない/わからない場合にチェック。法人登記簿謄本等を添付">
                <anchor moveWithCells="1">
                  <from>
                    <xdr:col>1</xdr:col>
                    <xdr:colOff>28575</xdr:colOff>
                    <xdr:row>56</xdr:row>
                    <xdr:rowOff>19050</xdr:rowOff>
                  </from>
                  <to>
                    <xdr:col>1</xdr:col>
                    <xdr:colOff>4876800</xdr:colOff>
                    <xdr:row>56</xdr:row>
                    <xdr:rowOff>209550</xdr:rowOff>
                  </to>
                </anchor>
              </controlPr>
            </control>
          </mc:Choice>
        </mc:AlternateContent>
        <mc:AlternateContent xmlns:mc="http://schemas.openxmlformats.org/markup-compatibility/2006">
          <mc:Choice Requires="x14">
            <control shapeId="90156" r:id="rId16" name="Check Box 44">
              <controlPr defaultSize="0" autoFill="0" autoLine="0" autoPict="0" altText=" 添付時にチェック">
                <anchor moveWithCells="1">
                  <from>
                    <xdr:col>1</xdr:col>
                    <xdr:colOff>5276850</xdr:colOff>
                    <xdr:row>56</xdr:row>
                    <xdr:rowOff>19050</xdr:rowOff>
                  </from>
                  <to>
                    <xdr:col>1</xdr:col>
                    <xdr:colOff>7648575</xdr:colOff>
                    <xdr:row>56</xdr:row>
                    <xdr:rowOff>200025</xdr:rowOff>
                  </to>
                </anchor>
              </controlPr>
            </control>
          </mc:Choice>
        </mc:AlternateContent>
        <mc:AlternateContent xmlns:mc="http://schemas.openxmlformats.org/markup-compatibility/2006">
          <mc:Choice Requires="x14">
            <control shapeId="90128" r:id="rId17" name="Check Box 16">
              <controlPr defaultSize="0" autoFill="0" autoLine="0" autoPict="0" altText=" 適合ラベルを取得済み">
                <anchor moveWithCells="1">
                  <from>
                    <xdr:col>1</xdr:col>
                    <xdr:colOff>38100</xdr:colOff>
                    <xdr:row>74</xdr:row>
                    <xdr:rowOff>9525</xdr:rowOff>
                  </from>
                  <to>
                    <xdr:col>1</xdr:col>
                    <xdr:colOff>2733675</xdr:colOff>
                    <xdr:row>74</xdr:row>
                    <xdr:rowOff>238125</xdr:rowOff>
                  </to>
                </anchor>
              </controlPr>
            </control>
          </mc:Choice>
        </mc:AlternateContent>
        <mc:AlternateContent xmlns:mc="http://schemas.openxmlformats.org/markup-compatibility/2006">
          <mc:Choice Requires="x14">
            <control shapeId="90129" r:id="rId18" name="Check Box 17">
              <controlPr defaultSize="0" autoFill="0" autoLine="0" autoPict="0" altText=" 適合ラベルは未取得">
                <anchor moveWithCells="1">
                  <from>
                    <xdr:col>1</xdr:col>
                    <xdr:colOff>2828925</xdr:colOff>
                    <xdr:row>74</xdr:row>
                    <xdr:rowOff>9525</xdr:rowOff>
                  </from>
                  <to>
                    <xdr:col>1</xdr:col>
                    <xdr:colOff>5524500</xdr:colOff>
                    <xdr:row>74</xdr:row>
                    <xdr:rowOff>238125</xdr:rowOff>
                  </to>
                </anchor>
              </controlPr>
            </control>
          </mc:Choice>
        </mc:AlternateContent>
        <mc:AlternateContent xmlns:mc="http://schemas.openxmlformats.org/markup-compatibility/2006">
          <mc:Choice Requires="x14">
            <control shapeId="90132" r:id="rId19" name="Check Box 20">
              <controlPr defaultSize="0" autoFill="0" autoLine="0" autoPict="0" altText=" 未定だが、適合ラベル交付日より2年間以上を保証">
                <anchor moveWithCells="1">
                  <from>
                    <xdr:col>1</xdr:col>
                    <xdr:colOff>28575</xdr:colOff>
                    <xdr:row>64</xdr:row>
                    <xdr:rowOff>19050</xdr:rowOff>
                  </from>
                  <to>
                    <xdr:col>1</xdr:col>
                    <xdr:colOff>4962525</xdr:colOff>
                    <xdr:row>64</xdr:row>
                    <xdr:rowOff>200025</xdr:rowOff>
                  </to>
                </anchor>
              </controlPr>
            </control>
          </mc:Choice>
        </mc:AlternateContent>
        <mc:AlternateContent xmlns:mc="http://schemas.openxmlformats.org/markup-compatibility/2006">
          <mc:Choice Requires="x14">
            <control shapeId="90115" r:id="rId20" name="Check Box 3">
              <controlPr defaultSize="0" autoFill="0" autoLine="0" autoPict="0" altText=" 上記のホームページ内に記載されている場合はチェック">
                <anchor moveWithCells="1">
                  <from>
                    <xdr:col>1</xdr:col>
                    <xdr:colOff>38100</xdr:colOff>
                    <xdr:row>81</xdr:row>
                    <xdr:rowOff>9525</xdr:rowOff>
                  </from>
                  <to>
                    <xdr:col>1</xdr:col>
                    <xdr:colOff>4171950</xdr:colOff>
                    <xdr:row>81</xdr:row>
                    <xdr:rowOff>238125</xdr:rowOff>
                  </to>
                </anchor>
              </controlPr>
            </control>
          </mc:Choice>
        </mc:AlternateContent>
        <mc:AlternateContent xmlns:mc="http://schemas.openxmlformats.org/markup-compatibility/2006">
          <mc:Choice Requires="x14">
            <control shapeId="90116" r:id="rId21" name="Check Box 4">
              <controlPr defaultSize="0" autoFill="0" autoLine="0" autoPict="0" altText=" 認定を受けている場合はチェック">
                <anchor moveWithCells="1">
                  <from>
                    <xdr:col>1</xdr:col>
                    <xdr:colOff>38100</xdr:colOff>
                    <xdr:row>89</xdr:row>
                    <xdr:rowOff>19050</xdr:rowOff>
                  </from>
                  <to>
                    <xdr:col>1</xdr:col>
                    <xdr:colOff>2600325</xdr:colOff>
                    <xdr:row>89</xdr:row>
                    <xdr:rowOff>190500</xdr:rowOff>
                  </to>
                </anchor>
              </controlPr>
            </control>
          </mc:Choice>
        </mc:AlternateContent>
        <mc:AlternateContent xmlns:mc="http://schemas.openxmlformats.org/markup-compatibility/2006">
          <mc:Choice Requires="x14">
            <control shapeId="90117" r:id="rId22" name="Check Box 5">
              <controlPr defaultSize="0" autoFill="0" autoLine="0" autoPict="0" altText=" 認定を受けている場合はチェック">
                <anchor moveWithCells="1">
                  <from>
                    <xdr:col>1</xdr:col>
                    <xdr:colOff>38100</xdr:colOff>
                    <xdr:row>91</xdr:row>
                    <xdr:rowOff>28575</xdr:rowOff>
                  </from>
                  <to>
                    <xdr:col>1</xdr:col>
                    <xdr:colOff>2600325</xdr:colOff>
                    <xdr:row>91</xdr:row>
                    <xdr:rowOff>200025</xdr:rowOff>
                  </to>
                </anchor>
              </controlPr>
            </control>
          </mc:Choice>
        </mc:AlternateContent>
        <mc:AlternateContent xmlns:mc="http://schemas.openxmlformats.org/markup-compatibility/2006">
          <mc:Choice Requires="x14">
            <control shapeId="90118" r:id="rId23" name="Check Box 6">
              <controlPr defaultSize="0" autoFill="0" autoLine="0" autoPict="0" altText=" 製品リストへの掲載日の希望がある場合はチェック">
                <anchor moveWithCells="1">
                  <from>
                    <xdr:col>1</xdr:col>
                    <xdr:colOff>38100</xdr:colOff>
                    <xdr:row>93</xdr:row>
                    <xdr:rowOff>28575</xdr:rowOff>
                  </from>
                  <to>
                    <xdr:col>1</xdr:col>
                    <xdr:colOff>3819525</xdr:colOff>
                    <xdr:row>93</xdr:row>
                    <xdr:rowOff>209550</xdr:rowOff>
                  </to>
                </anchor>
              </controlPr>
            </control>
          </mc:Choice>
        </mc:AlternateContent>
        <mc:AlternateContent xmlns:mc="http://schemas.openxmlformats.org/markup-compatibility/2006">
          <mc:Choice Requires="x14">
            <control shapeId="90119" r:id="rId24" name="Check Box 7">
              <controlPr defaultSize="0" autoFill="0" autoLine="0" autoPict="0" altText=" 上記の製品に関する問合せ先と同じ場合はチェック">
                <anchor moveWithCells="1">
                  <from>
                    <xdr:col>1</xdr:col>
                    <xdr:colOff>38100</xdr:colOff>
                    <xdr:row>84</xdr:row>
                    <xdr:rowOff>9525</xdr:rowOff>
                  </from>
                  <to>
                    <xdr:col>1</xdr:col>
                    <xdr:colOff>4171950</xdr:colOff>
                    <xdr:row>84</xdr:row>
                    <xdr:rowOff>238125</xdr:rowOff>
                  </to>
                </anchor>
              </controlPr>
            </control>
          </mc:Choice>
        </mc:AlternateContent>
        <mc:AlternateContent xmlns:mc="http://schemas.openxmlformats.org/markup-compatibility/2006">
          <mc:Choice Requires="x14">
            <control shapeId="90113" r:id="rId25" name="Check Box 1">
              <controlPr defaultSize="0" autoFill="0" autoLine="0" autoPict="0" altText=" 申請内容について誤りがないことを確認した場合にチェック">
                <anchor moveWithCells="1">
                  <from>
                    <xdr:col>1</xdr:col>
                    <xdr:colOff>38100</xdr:colOff>
                    <xdr:row>104</xdr:row>
                    <xdr:rowOff>38100</xdr:rowOff>
                  </from>
                  <to>
                    <xdr:col>1</xdr:col>
                    <xdr:colOff>4343400</xdr:colOff>
                    <xdr:row>104</xdr:row>
                    <xdr:rowOff>400050</xdr:rowOff>
                  </to>
                </anchor>
              </controlPr>
            </control>
          </mc:Choice>
        </mc:AlternateContent>
        <mc:AlternateContent xmlns:mc="http://schemas.openxmlformats.org/markup-compatibility/2006">
          <mc:Choice Requires="x14">
            <control shapeId="90121" r:id="rId26" name="Check Box 9">
              <controlPr defaultSize="0" autoFill="0" autoLine="0" autoPict="0" altText=" 同意する場合にチェック">
                <anchor moveWithCells="1">
                  <from>
                    <xdr:col>1</xdr:col>
                    <xdr:colOff>38100</xdr:colOff>
                    <xdr:row>107</xdr:row>
                    <xdr:rowOff>0</xdr:rowOff>
                  </from>
                  <to>
                    <xdr:col>1</xdr:col>
                    <xdr:colOff>2409825</xdr:colOff>
                    <xdr:row>107</xdr:row>
                    <xdr:rowOff>400050</xdr:rowOff>
                  </to>
                </anchor>
              </controlPr>
            </control>
          </mc:Choice>
        </mc:AlternateContent>
        <mc:AlternateContent xmlns:mc="http://schemas.openxmlformats.org/markup-compatibility/2006">
          <mc:Choice Requires="x14">
            <control shapeId="90122" r:id="rId27" name="Check Box 10">
              <controlPr defaultSize="0" autoFill="0" autoLine="0" autoPict="0" altText=" 同意する場合にチェック">
                <anchor moveWithCells="1">
                  <from>
                    <xdr:col>1</xdr:col>
                    <xdr:colOff>38100</xdr:colOff>
                    <xdr:row>105</xdr:row>
                    <xdr:rowOff>38100</xdr:rowOff>
                  </from>
                  <to>
                    <xdr:col>1</xdr:col>
                    <xdr:colOff>2409825</xdr:colOff>
                    <xdr:row>105</xdr:row>
                    <xdr:rowOff>400050</xdr:rowOff>
                  </to>
                </anchor>
              </controlPr>
            </control>
          </mc:Choice>
        </mc:AlternateContent>
        <mc:AlternateContent xmlns:mc="http://schemas.openxmlformats.org/markup-compatibility/2006">
          <mc:Choice Requires="x14">
            <control shapeId="90123" r:id="rId28" name="Check Box 11">
              <controlPr defaultSize="0" autoFill="0" autoLine="0" autoPict="0" altText=" 同意する場合にチェック">
                <anchor moveWithCells="1">
                  <from>
                    <xdr:col>1</xdr:col>
                    <xdr:colOff>38100</xdr:colOff>
                    <xdr:row>106</xdr:row>
                    <xdr:rowOff>0</xdr:rowOff>
                  </from>
                  <to>
                    <xdr:col>1</xdr:col>
                    <xdr:colOff>2409825</xdr:colOff>
                    <xdr:row>106</xdr:row>
                    <xdr:rowOff>400050</xdr:rowOff>
                  </to>
                </anchor>
              </controlPr>
            </control>
          </mc:Choice>
        </mc:AlternateContent>
        <mc:AlternateContent xmlns:mc="http://schemas.openxmlformats.org/markup-compatibility/2006">
          <mc:Choice Requires="x14">
            <control shapeId="90130" r:id="rId29" name="Check Box 18">
              <controlPr defaultSize="0" autoFill="0" autoLine="0" autoPict="0" altText=" 同意する場合にチェック">
                <anchor moveWithCells="1">
                  <from>
                    <xdr:col>1</xdr:col>
                    <xdr:colOff>38100</xdr:colOff>
                    <xdr:row>109</xdr:row>
                    <xdr:rowOff>0</xdr:rowOff>
                  </from>
                  <to>
                    <xdr:col>1</xdr:col>
                    <xdr:colOff>2409825</xdr:colOff>
                    <xdr:row>109</xdr:row>
                    <xdr:rowOff>400050</xdr:rowOff>
                  </to>
                </anchor>
              </controlPr>
            </control>
          </mc:Choice>
        </mc:AlternateContent>
        <mc:AlternateContent xmlns:mc="http://schemas.openxmlformats.org/markup-compatibility/2006">
          <mc:Choice Requires="x14">
            <control shapeId="90131" r:id="rId30" name="Check Box 19">
              <controlPr defaultSize="0" autoFill="0" autoLine="0" autoPict="0" altText=" 過去5年以内にJC-STAR適合ラベルの取消しを受けたことがない場合にチェック">
                <anchor moveWithCells="1">
                  <from>
                    <xdr:col>1</xdr:col>
                    <xdr:colOff>38100</xdr:colOff>
                    <xdr:row>109</xdr:row>
                    <xdr:rowOff>400050</xdr:rowOff>
                  </from>
                  <to>
                    <xdr:col>1</xdr:col>
                    <xdr:colOff>5600700</xdr:colOff>
                    <xdr:row>110</xdr:row>
                    <xdr:rowOff>285750</xdr:rowOff>
                  </to>
                </anchor>
              </controlPr>
            </control>
          </mc:Choice>
        </mc:AlternateContent>
        <mc:AlternateContent xmlns:mc="http://schemas.openxmlformats.org/markup-compatibility/2006">
          <mc:Choice Requires="x14">
            <control shapeId="90168" r:id="rId31" name="Check Box 56">
              <controlPr defaultSize="0" autoFill="0" autoLine="0" autoPict="0" altText="">
                <anchor moveWithCells="1">
                  <from>
                    <xdr:col>1</xdr:col>
                    <xdr:colOff>38100</xdr:colOff>
                    <xdr:row>110</xdr:row>
                    <xdr:rowOff>581025</xdr:rowOff>
                  </from>
                  <to>
                    <xdr:col>1</xdr:col>
                    <xdr:colOff>7743825</xdr:colOff>
                    <xdr:row>111</xdr:row>
                    <xdr:rowOff>276225</xdr:rowOff>
                  </to>
                </anchor>
              </controlPr>
            </control>
          </mc:Choice>
        </mc:AlternateContent>
        <mc:AlternateContent xmlns:mc="http://schemas.openxmlformats.org/markup-compatibility/2006">
          <mc:Choice Requires="x14">
            <control shapeId="90169" r:id="rId32" name="Check Box 57">
              <controlPr defaultSize="0" autoFill="0" autoLine="0" autoPict="0" altText="">
                <anchor moveWithCells="1">
                  <from>
                    <xdr:col>1</xdr:col>
                    <xdr:colOff>38100</xdr:colOff>
                    <xdr:row>112</xdr:row>
                    <xdr:rowOff>0</xdr:rowOff>
                  </from>
                  <to>
                    <xdr:col>1</xdr:col>
                    <xdr:colOff>7743825</xdr:colOff>
                    <xdr:row>112</xdr:row>
                    <xdr:rowOff>323850</xdr:rowOff>
                  </to>
                </anchor>
              </controlPr>
            </control>
          </mc:Choice>
        </mc:AlternateContent>
        <mc:AlternateContent xmlns:mc="http://schemas.openxmlformats.org/markup-compatibility/2006">
          <mc:Choice Requires="x14">
            <control shapeId="90170" r:id="rId33" name="Check Box 58">
              <controlPr defaultSize="0" autoFill="0" autoLine="0" autoPict="0" altText=" 同意する場合にチェック">
                <anchor moveWithCells="1">
                  <from>
                    <xdr:col>1</xdr:col>
                    <xdr:colOff>38100</xdr:colOff>
                    <xdr:row>108</xdr:row>
                    <xdr:rowOff>19050</xdr:rowOff>
                  </from>
                  <to>
                    <xdr:col>1</xdr:col>
                    <xdr:colOff>2409825</xdr:colOff>
                    <xdr:row>108</xdr:row>
                    <xdr:rowOff>409575</xdr:rowOff>
                  </to>
                </anchor>
              </controlPr>
            </control>
          </mc:Choice>
        </mc:AlternateContent>
        <mc:AlternateContent xmlns:mc="http://schemas.openxmlformats.org/markup-compatibility/2006">
          <mc:Choice Requires="x14">
            <control shapeId="90173" r:id="rId34" name="Check Box 61">
              <controlPr defaultSize="0" autoFill="0" autoLine="0" autoPict="0" altText=" 添付時にチェック">
                <anchor moveWithCells="1">
                  <from>
                    <xdr:col>1</xdr:col>
                    <xdr:colOff>38100</xdr:colOff>
                    <xdr:row>111</xdr:row>
                    <xdr:rowOff>257175</xdr:rowOff>
                  </from>
                  <to>
                    <xdr:col>1</xdr:col>
                    <xdr:colOff>1581150</xdr:colOff>
                    <xdr:row>111</xdr:row>
                    <xdr:rowOff>676275</xdr:rowOff>
                  </to>
                </anchor>
              </controlPr>
            </control>
          </mc:Choice>
        </mc:AlternateContent>
        <mc:AlternateContent xmlns:mc="http://schemas.openxmlformats.org/markup-compatibility/2006">
          <mc:Choice Requires="x14">
            <control shapeId="90174" r:id="rId35" name="Check Box 62">
              <controlPr defaultSize="0" autoFill="0" autoLine="0" autoPict="0" altText=" 添付時にチェック">
                <anchor moveWithCells="1">
                  <from>
                    <xdr:col>1</xdr:col>
                    <xdr:colOff>38100</xdr:colOff>
                    <xdr:row>112</xdr:row>
                    <xdr:rowOff>295275</xdr:rowOff>
                  </from>
                  <to>
                    <xdr:col>1</xdr:col>
                    <xdr:colOff>1581150</xdr:colOff>
                    <xdr:row>112</xdr:row>
                    <xdr:rowOff>733425</xdr:rowOff>
                  </to>
                </anchor>
              </controlPr>
            </control>
          </mc:Choice>
        </mc:AlternateContent>
        <mc:AlternateContent xmlns:mc="http://schemas.openxmlformats.org/markup-compatibility/2006">
          <mc:Choice Requires="x14">
            <control shapeId="90178" r:id="rId36" name="Check Box 66">
              <controlPr defaultSize="0" autoFill="0" autoLine="0" autoPict="0" altText=" 過去5年以内にJC-STAR適合ラベルの取消しを受けたことがある場合には、改善策等の説明資料を添付のうえ、チェック">
                <anchor moveWithCells="1">
                  <from>
                    <xdr:col>1</xdr:col>
                    <xdr:colOff>38100</xdr:colOff>
                    <xdr:row>110</xdr:row>
                    <xdr:rowOff>323850</xdr:rowOff>
                  </from>
                  <to>
                    <xdr:col>1</xdr:col>
                    <xdr:colOff>7810500</xdr:colOff>
                    <xdr:row>111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E34CA41E-0AA0-4EAF-9C38-E6651CC42F37}">
          <x14:formula1>
            <xm:f>【非表示】選択リスト!$B$15:$B$16</xm:f>
          </x14:formula1>
          <xm:sqref>B13</xm:sqref>
        </x14:dataValidation>
        <x14:dataValidation type="list" allowBlank="1" showInputMessage="1" showErrorMessage="1" xr:uid="{D0DD9A07-DC2D-48A6-9A87-3B86DD2660A6}">
          <x14:formula1>
            <xm:f>【非表示】選択リスト!$A$37:$A$56</xm:f>
          </x14:formula1>
          <xm:sqref>B42</xm:sqref>
        </x14:dataValidation>
        <x14:dataValidation type="list" allowBlank="1" showInputMessage="1" showErrorMessage="1" xr:uid="{C735C587-988A-4B6D-8A05-2EAF3A8C9F05}">
          <x14:formula1>
            <xm:f>【非表示】選択リスト!$A$33:$A$35</xm:f>
          </x14:formula1>
          <xm:sqref>B41</xm:sqref>
        </x14:dataValidation>
        <x14:dataValidation type="list" allowBlank="1" showInputMessage="1" showErrorMessage="1" xr:uid="{303FCC5E-32CB-45FD-B65B-65C62BBA6E78}">
          <x14:formula1>
            <xm:f>【非表示】選択リスト!$B$25:$B$27</xm:f>
          </x14:formula1>
          <xm:sqref>B55</xm:sqref>
        </x14:dataValidation>
        <x14:dataValidation type="list" allowBlank="1" showInputMessage="1" showErrorMessage="1" xr:uid="{2F9648F8-0EC5-47CF-8E9B-89CFF68958F4}">
          <x14:formula1>
            <xm:f>【非表示】選択リスト!$A$20:$A$23</xm:f>
          </x14:formula1>
          <xm:sqref>B19</xm:sqref>
        </x14:dataValidation>
        <x14:dataValidation type="list" allowBlank="1" showInputMessage="1" showErrorMessage="1" xr:uid="{EB259F49-F90C-4049-AB73-459172875642}">
          <x14:formula1>
            <xm:f>【非表示】選択リスト!$B$20:$B$22</xm:f>
          </x14:formula1>
          <xm:sqref>B60</xm:sqref>
        </x14:dataValidation>
        <x14:dataValidation type="list" allowBlank="1" showInputMessage="1" showErrorMessage="1" xr:uid="{734E4C55-80EA-47EC-8E7E-B7D37A34B60D}">
          <x14:formula1>
            <xm:f>【非表示】選択リスト!$B$29:$B$30</xm:f>
          </x14:formula1>
          <xm:sqref>B68 B75</xm:sqref>
        </x14:dataValidation>
        <x14:dataValidation type="list" allowBlank="1" showInputMessage="1" showErrorMessage="1" xr:uid="{9F1075FA-7BB1-4B33-BA62-D9C27C0612C7}">
          <x14:formula1>
            <xm:f>【非表示】選択リスト!$B$20:$B$23</xm:f>
          </x14:formula1>
          <xm:sqref>B70</xm:sqref>
        </x14:dataValidation>
        <x14:dataValidation type="list" allowBlank="1" showInputMessage="1" showErrorMessage="1" xr:uid="{CBCD2DE4-4A42-48B7-B4AD-E36D52CAA6E3}">
          <x14:formula1>
            <xm:f>【非表示】選択リスト!$B$58:$B$60</xm:f>
          </x14:formula1>
          <xm:sqref>B98</xm:sqref>
        </x14:dataValidation>
        <x14:dataValidation type="list" allowBlank="1" showInputMessage="1" showErrorMessage="1" xr:uid="{1577F564-EBF9-4322-8CA6-636BEDBEED5B}">
          <x14:formula1>
            <xm:f>【非表示】選択リスト!B10</xm:f>
          </x14:formula1>
          <xm:sqref>B12</xm:sqref>
        </x14:dataValidation>
        <x14:dataValidation type="list" allowBlank="1" showInputMessage="1" showErrorMessage="1" xr:uid="{F28E087D-4C12-4388-9C29-735015C20BF3}">
          <x14:formula1>
            <xm:f>【非表示】選択リスト!A10</xm:f>
          </x14:formula1>
          <xm:sqref>B11</xm:sqref>
        </x14:dataValidation>
        <x14:dataValidation type="list" allowBlank="1" showInputMessage="1" showErrorMessage="1" xr:uid="{542E53F7-B453-41EF-995C-967CA4A93B4D}">
          <x14:formula1>
            <xm:f>【非表示】選択リスト!A2</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5FDA-E4E4-4744-BF98-B070DAD43808}">
  <sheetPr codeName="Sheet5">
    <tabColor theme="1" tint="0.499984740745262"/>
  </sheetPr>
  <dimension ref="A2:D63"/>
  <sheetViews>
    <sheetView topLeftCell="A25" workbookViewId="0">
      <selection activeCell="B61" sqref="B61"/>
    </sheetView>
  </sheetViews>
  <sheetFormatPr defaultRowHeight="15.75"/>
  <cols>
    <col min="1" max="1" width="77.25" style="11" bestFit="1" customWidth="1"/>
    <col min="2" max="2" width="102.625" style="11" bestFit="1" customWidth="1"/>
    <col min="3" max="3" width="62.5" style="11" bestFit="1" customWidth="1"/>
    <col min="4" max="4" width="60.25" style="11" bestFit="1" customWidth="1"/>
    <col min="5" max="5" width="20.25" style="11" bestFit="1" customWidth="1"/>
    <col min="6" max="6" width="57.5" style="11" bestFit="1" customWidth="1"/>
    <col min="7" max="7" width="77.25" style="11" bestFit="1" customWidth="1"/>
    <col min="8" max="16384" width="9" style="11"/>
  </cols>
  <sheetData>
    <row r="2" spans="1:4">
      <c r="A2" s="12" t="s">
        <v>35</v>
      </c>
    </row>
    <row r="3" spans="1:4">
      <c r="A3" s="12" t="s">
        <v>42</v>
      </c>
    </row>
    <row r="4" spans="1:4">
      <c r="A4" s="12" t="s">
        <v>86</v>
      </c>
    </row>
    <row r="5" spans="1:4">
      <c r="A5" s="12" t="s">
        <v>87</v>
      </c>
    </row>
    <row r="6" spans="1:4">
      <c r="A6" s="12" t="s">
        <v>84</v>
      </c>
    </row>
    <row r="7" spans="1:4">
      <c r="A7" s="12" t="s">
        <v>85</v>
      </c>
    </row>
    <row r="8" spans="1:4">
      <c r="A8" s="12" t="s">
        <v>88</v>
      </c>
    </row>
    <row r="10" spans="1:4">
      <c r="A10" s="12" t="s">
        <v>38</v>
      </c>
      <c r="B10" s="12" t="s">
        <v>51</v>
      </c>
      <c r="C10" s="12"/>
      <c r="D10" s="12"/>
    </row>
    <row r="11" spans="1:4">
      <c r="A11" s="12" t="s">
        <v>39</v>
      </c>
      <c r="B11" s="12"/>
      <c r="C11" s="12"/>
      <c r="D11" s="12"/>
    </row>
    <row r="12" spans="1:4">
      <c r="A12" s="12" t="s">
        <v>40</v>
      </c>
      <c r="B12" s="12"/>
      <c r="C12" s="12"/>
      <c r="D12" s="12"/>
    </row>
    <row r="13" spans="1:4">
      <c r="A13" s="12" t="s">
        <v>41</v>
      </c>
      <c r="B13" s="12"/>
      <c r="C13" s="12"/>
      <c r="D13" s="12"/>
    </row>
    <row r="15" spans="1:4">
      <c r="A15" s="12" t="s">
        <v>48</v>
      </c>
      <c r="B15" s="12" t="s">
        <v>73</v>
      </c>
    </row>
    <row r="16" spans="1:4">
      <c r="A16" s="12" t="s">
        <v>49</v>
      </c>
      <c r="B16" s="12" t="s">
        <v>69</v>
      </c>
    </row>
    <row r="17" spans="1:2">
      <c r="A17" s="12" t="s">
        <v>47</v>
      </c>
    </row>
    <row r="18" spans="1:2">
      <c r="A18" s="12" t="s">
        <v>45</v>
      </c>
    </row>
    <row r="20" spans="1:2">
      <c r="A20" s="12" t="s">
        <v>109</v>
      </c>
      <c r="B20" s="12" t="s">
        <v>109</v>
      </c>
    </row>
    <row r="21" spans="1:2">
      <c r="A21" s="12" t="s">
        <v>110</v>
      </c>
      <c r="B21" s="12" t="s">
        <v>110</v>
      </c>
    </row>
    <row r="22" spans="1:2">
      <c r="A22" s="12" t="s">
        <v>111</v>
      </c>
      <c r="B22" s="12" t="s">
        <v>114</v>
      </c>
    </row>
    <row r="23" spans="1:2">
      <c r="A23" s="12" t="s">
        <v>113</v>
      </c>
      <c r="B23" s="12" t="s">
        <v>112</v>
      </c>
    </row>
    <row r="25" spans="1:2">
      <c r="A25" s="12" t="s">
        <v>7</v>
      </c>
      <c r="B25" s="12" t="s">
        <v>71</v>
      </c>
    </row>
    <row r="26" spans="1:2">
      <c r="A26" s="12" t="s">
        <v>10</v>
      </c>
      <c r="B26" s="12" t="s">
        <v>70</v>
      </c>
    </row>
    <row r="27" spans="1:2">
      <c r="A27" s="12" t="s">
        <v>8</v>
      </c>
      <c r="B27" s="12" t="s">
        <v>72</v>
      </c>
    </row>
    <row r="29" spans="1:2">
      <c r="A29" s="12" t="s">
        <v>75</v>
      </c>
      <c r="B29" s="12" t="s">
        <v>75</v>
      </c>
    </row>
    <row r="30" spans="1:2">
      <c r="A30" s="12" t="s">
        <v>76</v>
      </c>
      <c r="B30" s="12" t="s">
        <v>77</v>
      </c>
    </row>
    <row r="31" spans="1:2">
      <c r="A31" s="12" t="s">
        <v>77</v>
      </c>
    </row>
    <row r="33" spans="1:1">
      <c r="A33" s="13" t="s">
        <v>126</v>
      </c>
    </row>
    <row r="34" spans="1:1">
      <c r="A34" s="13" t="s">
        <v>125</v>
      </c>
    </row>
    <row r="35" spans="1:1">
      <c r="A35" s="13" t="s">
        <v>127</v>
      </c>
    </row>
    <row r="37" spans="1:1">
      <c r="A37" s="12" t="s">
        <v>22</v>
      </c>
    </row>
    <row r="38" spans="1:1">
      <c r="A38" s="12" t="s">
        <v>23</v>
      </c>
    </row>
    <row r="39" spans="1:1">
      <c r="A39" s="12" t="s">
        <v>24</v>
      </c>
    </row>
    <row r="40" spans="1:1">
      <c r="A40" s="12" t="s">
        <v>25</v>
      </c>
    </row>
    <row r="41" spans="1:1">
      <c r="A41" s="12" t="s">
        <v>26</v>
      </c>
    </row>
    <row r="42" spans="1:1">
      <c r="A42" s="12" t="s">
        <v>27</v>
      </c>
    </row>
    <row r="43" spans="1:1">
      <c r="A43" s="12" t="s">
        <v>28</v>
      </c>
    </row>
    <row r="44" spans="1:1">
      <c r="A44" s="12" t="s">
        <v>29</v>
      </c>
    </row>
    <row r="45" spans="1:1">
      <c r="A45" s="12" t="s">
        <v>30</v>
      </c>
    </row>
    <row r="46" spans="1:1">
      <c r="A46" s="12" t="s">
        <v>31</v>
      </c>
    </row>
    <row r="47" spans="1:1">
      <c r="A47" s="12" t="s">
        <v>12</v>
      </c>
    </row>
    <row r="48" spans="1:1">
      <c r="A48" s="12" t="s">
        <v>13</v>
      </c>
    </row>
    <row r="49" spans="1:2">
      <c r="A49" s="12" t="s">
        <v>15</v>
      </c>
    </row>
    <row r="50" spans="1:2">
      <c r="A50" s="12" t="s">
        <v>14</v>
      </c>
    </row>
    <row r="51" spans="1:2">
      <c r="A51" s="12" t="s">
        <v>16</v>
      </c>
    </row>
    <row r="52" spans="1:2">
      <c r="A52" s="12" t="s">
        <v>17</v>
      </c>
    </row>
    <row r="53" spans="1:2">
      <c r="A53" s="12" t="s">
        <v>18</v>
      </c>
    </row>
    <row r="54" spans="1:2">
      <c r="A54" s="12" t="s">
        <v>19</v>
      </c>
    </row>
    <row r="55" spans="1:2">
      <c r="A55" s="12" t="s">
        <v>20</v>
      </c>
    </row>
    <row r="56" spans="1:2">
      <c r="A56" s="12" t="s">
        <v>21</v>
      </c>
    </row>
    <row r="58" spans="1:2">
      <c r="A58" s="12" t="s">
        <v>67</v>
      </c>
      <c r="B58" s="12" t="s">
        <v>154</v>
      </c>
    </row>
    <row r="59" spans="1:2">
      <c r="A59" s="12" t="s">
        <v>68</v>
      </c>
      <c r="B59" s="12" t="s">
        <v>158</v>
      </c>
    </row>
    <row r="60" spans="1:2">
      <c r="A60" s="12" t="s">
        <v>46</v>
      </c>
      <c r="B60" s="12" t="s">
        <v>159</v>
      </c>
    </row>
    <row r="61" spans="1:2">
      <c r="A61" s="12" t="s">
        <v>32</v>
      </c>
      <c r="B61" s="12" t="s">
        <v>46</v>
      </c>
    </row>
    <row r="62" spans="1:2">
      <c r="A62" s="12" t="s">
        <v>43</v>
      </c>
    </row>
    <row r="63" spans="1:2">
      <c r="A63" s="12" t="s">
        <v>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★1新規申請（2025.01.14）</vt:lpstr>
      <vt:lpstr>【非表示】選択リスト</vt:lpstr>
      <vt:lpstr>'★1新規申請（2025.01.14）'!Print_Area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2024-02-27T03:45:11Z</dcterms:created>
  <dcterms:modified xsi:type="dcterms:W3CDTF">2025-01-22T18:01:25Z</dcterms:modified>
</cp:coreProperties>
</file>