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6.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xr:revisionPtr revIDLastSave="0" documentId="13_ncr:1_{002B63B7-3DDC-44D6-A5E1-4DAC4AAED5CD}" xr6:coauthVersionLast="47" xr6:coauthVersionMax="47" xr10:uidLastSave="{00000000-0000-0000-0000-000000000000}"/>
  <bookViews>
    <workbookView xWindow="2910" yWindow="390" windowWidth="24420" windowHeight="14610" firstSheet="1" activeTab="1" xr2:uid="{7EFF1614-270B-4495-A00E-700917CA915C}"/>
  </bookViews>
  <sheets>
    <sheet name="リスト" sheetId="7" state="hidden" r:id="rId1"/>
    <sheet name="表紙" sheetId="37" r:id="rId2"/>
    <sheet name="はじめに" sheetId="35" r:id="rId3"/>
    <sheet name="はじめに（続き）" sheetId="36" r:id="rId4"/>
    <sheet name="2-1．属性情報　機能システム" sheetId="26" r:id="rId5"/>
    <sheet name="2-2．属性情報　保有リソースなど" sheetId="30" r:id="rId6"/>
    <sheet name="2-3．分析　保有リソースなど" sheetId="33" r:id="rId7"/>
    <sheet name="2-4．評価項目　対象外項目と理由" sheetId="25" r:id="rId8"/>
    <sheet name="2-5．評価項目　分類ごとの配点と理由" sheetId="3" r:id="rId9"/>
    <sheet name="2-6．評価項目　項目ごとの重みと根拠" sheetId="24" r:id="rId10"/>
    <sheet name="2-7．評価項目　評価　機能システム" sheetId="23" r:id="rId11"/>
    <sheet name="2-8．評価結果　機能システム" sheetId="8" r:id="rId12"/>
    <sheet name="2-1．属性情報　機能システム（記入例）" sheetId="14" r:id="rId13"/>
    <sheet name="2-2．属性情報　保有リソースなど（記入例）" sheetId="31" r:id="rId14"/>
    <sheet name="2-3．分析　保有リソースなど（記入例）" sheetId="32" r:id="rId15"/>
    <sheet name="2-4．評価項目　対象外項目と理由 (記入例)" sheetId="22" r:id="rId16"/>
    <sheet name="2-5．評価項目　分類ごとの配点と理由(記入例)" sheetId="16" r:id="rId17"/>
    <sheet name="2-6．評価項目　項目ごとの重みと根拠 (記入例)" sheetId="17" r:id="rId18"/>
    <sheet name="2-7．評価項目　評価　機能システム (記入例)" sheetId="18" r:id="rId19"/>
    <sheet name="2-8．評価結果　機能システム (記入例)" sheetId="19" r:id="rId20"/>
    <sheet name="利用許諾" sheetId="42" r:id="rId21"/>
    <sheet name="改版履歴" sheetId="38" r:id="rId22"/>
    <sheet name="以降はTEMPにつき直接記入しない⇒" sheetId="29" state="hidden" r:id="rId23"/>
    <sheet name="評価項目　機能システム（DX）" sheetId="27" state="hidden" r:id="rId24"/>
    <sheet name="評価項目　機能システム（基礎）" sheetId="28" state="hidden" r:id="rId25"/>
  </sheets>
  <definedNames>
    <definedName name="_Toc50991913" localSheetId="6">'2-3．分析　保有リソースなど'!#REF!</definedName>
    <definedName name="_xlnm.Print_Titles" localSheetId="10">'2-7．評価項目　評価　機能システム'!$1:$3</definedName>
    <definedName name="_xlnm.Print_Titles" localSheetId="18">'2-7．評価項目　評価　機能システム (記入例)'!$1:$3</definedName>
    <definedName name="_xlnm.Print_Titles" localSheetId="3">'はじめに（続き）'!$2:$6</definedName>
    <definedName name="_xlnm.Print_Titles" localSheetId="23">'評価項目　機能システム（DX）'!$2:$2</definedName>
    <definedName name="_xlnm.Print_Titles" localSheetId="24">'評価項目　機能システム（基礎）'!$2:$2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27" l="1"/>
  <c r="K3" i="27"/>
  <c r="K4" i="27" l="1"/>
  <c r="L26" i="27"/>
  <c r="K26" i="27"/>
  <c r="L25" i="27"/>
  <c r="K25" i="27"/>
  <c r="L24" i="27"/>
  <c r="K24" i="27"/>
  <c r="L23" i="27"/>
  <c r="K23" i="27"/>
  <c r="L22" i="27"/>
  <c r="K22" i="27"/>
  <c r="L21" i="27"/>
  <c r="K21" i="27"/>
  <c r="L20" i="27"/>
  <c r="K20" i="27"/>
  <c r="L19" i="27"/>
  <c r="K19" i="27"/>
  <c r="L18" i="27"/>
  <c r="K18" i="27"/>
  <c r="L17" i="27"/>
  <c r="K17" i="27"/>
  <c r="L16" i="27"/>
  <c r="K16" i="27"/>
  <c r="L15" i="27"/>
  <c r="K15" i="27"/>
  <c r="L14" i="27"/>
  <c r="K14" i="27"/>
  <c r="L13" i="27"/>
  <c r="K13" i="27"/>
  <c r="L12" i="27"/>
  <c r="K12" i="27"/>
  <c r="L11" i="27"/>
  <c r="K11" i="27"/>
  <c r="L10" i="27"/>
  <c r="K10" i="27"/>
  <c r="L9" i="27"/>
  <c r="K9" i="27"/>
  <c r="L8" i="27"/>
  <c r="K8" i="27"/>
  <c r="L7" i="27"/>
  <c r="K7" i="27"/>
  <c r="L6" i="27"/>
  <c r="K6" i="27"/>
  <c r="L5" i="27"/>
  <c r="K5" i="27"/>
  <c r="L4" i="27"/>
  <c r="L4" i="28"/>
  <c r="L24" i="28"/>
  <c r="L23" i="28"/>
  <c r="L22" i="28"/>
  <c r="L21" i="28"/>
  <c r="L20" i="28"/>
  <c r="L19" i="28"/>
  <c r="L18" i="28"/>
  <c r="L17" i="28"/>
  <c r="L15" i="28"/>
  <c r="L14" i="28"/>
  <c r="L13" i="28"/>
  <c r="L12" i="28"/>
  <c r="L11" i="28"/>
  <c r="L10" i="28"/>
  <c r="L9" i="28"/>
  <c r="L8" i="28"/>
  <c r="L7" i="28"/>
  <c r="L6" i="28"/>
  <c r="L5" i="28"/>
  <c r="L3" i="28"/>
  <c r="K4" i="28"/>
  <c r="K24" i="28"/>
  <c r="K23" i="28"/>
  <c r="K22" i="28"/>
  <c r="K21" i="28"/>
  <c r="K20" i="28"/>
  <c r="K19" i="28"/>
  <c r="K18" i="28"/>
  <c r="K17" i="28"/>
  <c r="K15" i="28"/>
  <c r="K14" i="28"/>
  <c r="K13" i="28"/>
  <c r="K12" i="28"/>
  <c r="K11" i="28"/>
  <c r="K10" i="28"/>
  <c r="K9" i="28"/>
  <c r="K8" i="28"/>
  <c r="K7" i="28"/>
  <c r="K6" i="28"/>
  <c r="K5" i="28"/>
  <c r="K3" i="28"/>
  <c r="J3" i="28"/>
  <c r="J18" i="24" l="1"/>
  <c r="J18" i="17"/>
  <c r="J17" i="24"/>
  <c r="J17" i="17"/>
  <c r="J16" i="24"/>
  <c r="J16" i="17"/>
  <c r="J15" i="24"/>
  <c r="J15" i="17"/>
  <c r="J14" i="24"/>
  <c r="J14" i="17"/>
  <c r="J13" i="24"/>
  <c r="J13" i="17"/>
  <c r="J12" i="24"/>
  <c r="J12" i="17"/>
  <c r="J11" i="24"/>
  <c r="J11" i="17"/>
  <c r="J10" i="24"/>
  <c r="J10" i="17"/>
  <c r="J9" i="24"/>
  <c r="J9" i="17"/>
  <c r="J8" i="24"/>
  <c r="J8" i="17"/>
  <c r="J7" i="24"/>
  <c r="J7" i="17"/>
  <c r="J6" i="24"/>
  <c r="J6" i="17"/>
  <c r="J5" i="24"/>
  <c r="J5" i="17"/>
  <c r="K52" i="36" l="1"/>
  <c r="K51" i="36"/>
  <c r="K50" i="36"/>
  <c r="K49" i="36"/>
  <c r="K48" i="36"/>
  <c r="K47" i="36"/>
  <c r="K46" i="36"/>
  <c r="K45" i="36"/>
  <c r="K44" i="36"/>
  <c r="K43" i="36"/>
  <c r="K42" i="36"/>
  <c r="K41" i="36"/>
  <c r="K40" i="36"/>
  <c r="K39" i="36"/>
  <c r="K38" i="36"/>
  <c r="K37" i="36"/>
  <c r="K36" i="36"/>
  <c r="K35" i="36"/>
  <c r="K34" i="36"/>
  <c r="K33" i="36"/>
  <c r="K32" i="36"/>
  <c r="K31" i="36"/>
  <c r="K30" i="36"/>
  <c r="K29" i="36"/>
  <c r="K28" i="36"/>
  <c r="K27" i="36"/>
  <c r="K26" i="36"/>
  <c r="K25" i="36"/>
  <c r="K24" i="36"/>
  <c r="K23" i="36"/>
  <c r="K22" i="36"/>
  <c r="K21" i="36"/>
  <c r="K20" i="36"/>
  <c r="K19" i="36"/>
  <c r="K18" i="36"/>
  <c r="K17" i="36"/>
  <c r="K16" i="36"/>
  <c r="K15" i="36"/>
  <c r="K14" i="36"/>
  <c r="K13" i="36"/>
  <c r="K12" i="36"/>
  <c r="K11" i="36"/>
  <c r="K10" i="36"/>
  <c r="K9" i="36"/>
  <c r="K8" i="36"/>
  <c r="K7" i="36"/>
  <c r="J52" i="36"/>
  <c r="J51" i="36"/>
  <c r="J50" i="36"/>
  <c r="J49" i="36"/>
  <c r="J48" i="36"/>
  <c r="J47" i="36"/>
  <c r="J46" i="36"/>
  <c r="J45" i="36"/>
  <c r="J44" i="36"/>
  <c r="J43" i="36"/>
  <c r="J42" i="36"/>
  <c r="J41" i="36"/>
  <c r="J40" i="36"/>
  <c r="J39" i="36"/>
  <c r="J38" i="36"/>
  <c r="J37" i="36"/>
  <c r="J36" i="36"/>
  <c r="J35" i="36"/>
  <c r="J34" i="36"/>
  <c r="J33" i="36"/>
  <c r="J32" i="36"/>
  <c r="J31" i="36"/>
  <c r="J30" i="36"/>
  <c r="J29" i="36"/>
  <c r="J28" i="36"/>
  <c r="J27" i="36"/>
  <c r="J26" i="36"/>
  <c r="J25" i="36"/>
  <c r="J24" i="36"/>
  <c r="J23" i="36"/>
  <c r="J22" i="36"/>
  <c r="J21" i="36"/>
  <c r="J20" i="36"/>
  <c r="J19" i="36"/>
  <c r="J18" i="36"/>
  <c r="J17" i="36"/>
  <c r="J16" i="36"/>
  <c r="J15" i="36"/>
  <c r="J14" i="36"/>
  <c r="J13" i="36"/>
  <c r="J12" i="36"/>
  <c r="J11" i="36"/>
  <c r="J10" i="36"/>
  <c r="J9" i="36"/>
  <c r="J8" i="36"/>
  <c r="J7" i="36"/>
  <c r="H52" i="36"/>
  <c r="H51" i="36"/>
  <c r="H50" i="36"/>
  <c r="H49" i="36"/>
  <c r="H48" i="36"/>
  <c r="H47" i="36"/>
  <c r="H46" i="36"/>
  <c r="H45" i="36"/>
  <c r="H44" i="36"/>
  <c r="H43" i="36"/>
  <c r="H42" i="36"/>
  <c r="H41" i="36"/>
  <c r="H40" i="36"/>
  <c r="H39" i="36"/>
  <c r="H38" i="36"/>
  <c r="H37" i="36"/>
  <c r="H36" i="36"/>
  <c r="H35" i="36"/>
  <c r="H34" i="36"/>
  <c r="H33" i="36"/>
  <c r="H32" i="36"/>
  <c r="H31" i="36"/>
  <c r="H30" i="36"/>
  <c r="H29" i="36"/>
  <c r="H28" i="36"/>
  <c r="H27" i="36"/>
  <c r="H26" i="36"/>
  <c r="H25" i="36"/>
  <c r="H24" i="36"/>
  <c r="H23" i="36"/>
  <c r="H22" i="36"/>
  <c r="H21" i="36"/>
  <c r="H20" i="36"/>
  <c r="H19" i="36"/>
  <c r="H18" i="36"/>
  <c r="H17" i="36"/>
  <c r="H16" i="36"/>
  <c r="H15" i="36"/>
  <c r="H14" i="36"/>
  <c r="H13" i="36"/>
  <c r="H12" i="36"/>
  <c r="H11" i="36"/>
  <c r="H10" i="36"/>
  <c r="H9" i="36"/>
  <c r="H8" i="36"/>
  <c r="H7" i="36"/>
  <c r="E6" i="32" l="1"/>
  <c r="D6" i="32"/>
  <c r="C6" i="32"/>
  <c r="E6" i="33"/>
  <c r="D6" i="33"/>
  <c r="C6" i="33"/>
  <c r="I16" i="28" l="1"/>
  <c r="I15" i="28"/>
  <c r="I14" i="28"/>
  <c r="I13" i="28"/>
  <c r="I12" i="28"/>
  <c r="I11" i="28"/>
  <c r="I10" i="28"/>
  <c r="I9" i="28"/>
  <c r="I8" i="28"/>
  <c r="I7" i="28"/>
  <c r="I6" i="28"/>
  <c r="I5" i="28"/>
  <c r="I4" i="28"/>
  <c r="I3" i="28"/>
  <c r="F7" i="31"/>
  <c r="F7" i="30" l="1"/>
  <c r="F5" i="30" l="1"/>
  <c r="F5" i="31"/>
  <c r="F4" i="30"/>
  <c r="F4" i="31"/>
  <c r="E22" i="33" l="1"/>
  <c r="D22" i="33"/>
  <c r="C22" i="33"/>
  <c r="E21" i="33"/>
  <c r="D21" i="33"/>
  <c r="C21" i="33"/>
  <c r="E20" i="33"/>
  <c r="D20" i="33"/>
  <c r="C20" i="33"/>
  <c r="E19" i="33"/>
  <c r="D19" i="33"/>
  <c r="C19" i="33"/>
  <c r="E17" i="33"/>
  <c r="D17" i="33"/>
  <c r="C17" i="33"/>
  <c r="E16" i="33"/>
  <c r="D16" i="33"/>
  <c r="C16" i="33"/>
  <c r="E15" i="33"/>
  <c r="D15" i="33"/>
  <c r="C15" i="33"/>
  <c r="E12" i="33"/>
  <c r="D12" i="33"/>
  <c r="C12" i="33"/>
  <c r="E11" i="33"/>
  <c r="D11" i="33"/>
  <c r="C11" i="33"/>
  <c r="E7" i="33"/>
  <c r="D7" i="33"/>
  <c r="C7" i="33"/>
  <c r="E71" i="33"/>
  <c r="D71" i="33"/>
  <c r="C71" i="33"/>
  <c r="E70" i="33"/>
  <c r="D70" i="33"/>
  <c r="C70" i="33"/>
  <c r="E69" i="33"/>
  <c r="D69" i="33"/>
  <c r="C69" i="33"/>
  <c r="E68" i="33"/>
  <c r="D68" i="33"/>
  <c r="C68" i="33"/>
  <c r="E49" i="33"/>
  <c r="D49" i="33"/>
  <c r="C49" i="33"/>
  <c r="E48" i="33"/>
  <c r="D48" i="33"/>
  <c r="C48" i="33"/>
  <c r="E47" i="33"/>
  <c r="D47" i="33"/>
  <c r="C47" i="33"/>
  <c r="E28" i="33"/>
  <c r="D28" i="33"/>
  <c r="C28" i="33"/>
  <c r="E27" i="33"/>
  <c r="D27" i="33"/>
  <c r="C27" i="33"/>
  <c r="E26" i="33"/>
  <c r="D26" i="33"/>
  <c r="C26" i="33"/>
  <c r="E22" i="32" l="1"/>
  <c r="E71" i="32" s="1"/>
  <c r="E21" i="32"/>
  <c r="E70" i="32" s="1"/>
  <c r="E20" i="32"/>
  <c r="E69" i="32" s="1"/>
  <c r="E19" i="32"/>
  <c r="E68" i="32" s="1"/>
  <c r="D22" i="32"/>
  <c r="D71" i="32" s="1"/>
  <c r="D21" i="32"/>
  <c r="D70" i="32" s="1"/>
  <c r="D20" i="32"/>
  <c r="D69" i="32" s="1"/>
  <c r="D19" i="32"/>
  <c r="D68" i="32" s="1"/>
  <c r="C22" i="32"/>
  <c r="C71" i="32" s="1"/>
  <c r="C21" i="32"/>
  <c r="C70" i="32" s="1"/>
  <c r="C20" i="32"/>
  <c r="C69" i="32" s="1"/>
  <c r="C19" i="32"/>
  <c r="C68" i="32" s="1"/>
  <c r="E17" i="32"/>
  <c r="E49" i="32" s="1"/>
  <c r="E16" i="32"/>
  <c r="E48" i="32" s="1"/>
  <c r="E15" i="32"/>
  <c r="E47" i="32" s="1"/>
  <c r="D17" i="32"/>
  <c r="D49" i="32" s="1"/>
  <c r="D16" i="32"/>
  <c r="D48" i="32" s="1"/>
  <c r="D15" i="32"/>
  <c r="D47" i="32" s="1"/>
  <c r="C17" i="32"/>
  <c r="C49" i="32" s="1"/>
  <c r="C16" i="32"/>
  <c r="C48" i="32" s="1"/>
  <c r="C15" i="32"/>
  <c r="C47" i="32" s="1"/>
  <c r="E12" i="32"/>
  <c r="E28" i="32" s="1"/>
  <c r="E11" i="32"/>
  <c r="E27" i="32" s="1"/>
  <c r="D12" i="32"/>
  <c r="D28" i="32" s="1"/>
  <c r="D11" i="32"/>
  <c r="D27" i="32" s="1"/>
  <c r="C12" i="32"/>
  <c r="C28" i="32" s="1"/>
  <c r="C11" i="32"/>
  <c r="C27" i="32" s="1"/>
  <c r="E7" i="32"/>
  <c r="E26" i="32" s="1"/>
  <c r="D7" i="32"/>
  <c r="D26" i="32" s="1"/>
  <c r="C7" i="32"/>
  <c r="C26" i="32" s="1"/>
  <c r="F6" i="31" l="1"/>
  <c r="F6" i="30"/>
  <c r="H23" i="28" l="1"/>
  <c r="O23" i="28" s="1"/>
  <c r="H22" i="28"/>
  <c r="O22" i="28" s="1"/>
  <c r="J21" i="28"/>
  <c r="J20" i="28"/>
  <c r="J19" i="28"/>
  <c r="J18" i="28"/>
  <c r="J17" i="28"/>
  <c r="J16" i="28"/>
  <c r="J15" i="28"/>
  <c r="J14" i="28"/>
  <c r="J13" i="28"/>
  <c r="J12" i="28"/>
  <c r="J11" i="28"/>
  <c r="J10" i="28"/>
  <c r="J9" i="28"/>
  <c r="H8" i="28"/>
  <c r="O8" i="28" s="1"/>
  <c r="H7" i="28"/>
  <c r="O7" i="28" s="1"/>
  <c r="J6" i="28"/>
  <c r="J5" i="28"/>
  <c r="J4" i="28"/>
  <c r="J26" i="27"/>
  <c r="H26" i="27" s="1"/>
  <c r="J25" i="27"/>
  <c r="J24" i="27"/>
  <c r="H24" i="27" s="1"/>
  <c r="J23" i="27"/>
  <c r="J22" i="27"/>
  <c r="H22" i="27" s="1"/>
  <c r="J21" i="27"/>
  <c r="H21" i="27"/>
  <c r="O21" i="27" s="1"/>
  <c r="J20" i="27"/>
  <c r="H20" i="27" s="1"/>
  <c r="J19" i="27"/>
  <c r="J15" i="27"/>
  <c r="J14" i="27"/>
  <c r="H13" i="27"/>
  <c r="O13" i="27" s="1"/>
  <c r="J12" i="27"/>
  <c r="J11" i="27"/>
  <c r="J10" i="27"/>
  <c r="J9" i="27"/>
  <c r="J8" i="27"/>
  <c r="O7" i="27"/>
  <c r="H7" i="27"/>
  <c r="O6" i="27"/>
  <c r="H6" i="27"/>
  <c r="O5" i="27"/>
  <c r="H5" i="27"/>
  <c r="O4" i="27"/>
  <c r="H4" i="27"/>
  <c r="O3" i="27"/>
  <c r="H3" i="27"/>
  <c r="L16" i="28" l="1"/>
  <c r="K16" i="28"/>
  <c r="H3" i="28"/>
  <c r="H5" i="28"/>
  <c r="O5" i="28" s="1"/>
  <c r="H9" i="28"/>
  <c r="O9" i="28" s="1"/>
  <c r="H11" i="28"/>
  <c r="O11" i="28" s="1"/>
  <c r="H13" i="28"/>
  <c r="H15" i="28"/>
  <c r="O15" i="28" s="1"/>
  <c r="O3" i="28"/>
  <c r="O13" i="28"/>
  <c r="H4" i="28"/>
  <c r="O4" i="28" s="1"/>
  <c r="H6" i="28"/>
  <c r="O6" i="28" s="1"/>
  <c r="H10" i="28"/>
  <c r="O10" i="28" s="1"/>
  <c r="H12" i="28"/>
  <c r="O12" i="28" s="1"/>
  <c r="H14" i="28"/>
  <c r="O14" i="28" s="1"/>
  <c r="H16" i="28"/>
  <c r="O16" i="28" s="1"/>
  <c r="O22" i="27"/>
  <c r="O24" i="27"/>
  <c r="O26" i="27"/>
  <c r="O20" i="27"/>
  <c r="H23" i="27"/>
  <c r="O23" i="27" s="1"/>
  <c r="H25" i="27"/>
  <c r="O25" i="27" s="1"/>
  <c r="N3" i="19"/>
  <c r="N2" i="19"/>
  <c r="M3" i="19"/>
  <c r="M2" i="19"/>
  <c r="R3" i="19"/>
  <c r="Q3" i="19"/>
  <c r="P3" i="19"/>
  <c r="O3" i="19"/>
  <c r="R2" i="19"/>
  <c r="Q2" i="19"/>
  <c r="P2" i="19"/>
  <c r="O2" i="19"/>
  <c r="R3" i="8"/>
  <c r="Q3" i="8"/>
  <c r="P3" i="8"/>
  <c r="O3" i="8"/>
  <c r="N3" i="8"/>
  <c r="M3" i="8"/>
  <c r="I2" i="8" l="1"/>
  <c r="I3" i="8"/>
  <c r="I4" i="8"/>
  <c r="I5" i="8"/>
  <c r="I6" i="8"/>
  <c r="I7" i="8"/>
  <c r="H29" i="28" l="1"/>
  <c r="H30" i="28"/>
  <c r="H31" i="28"/>
  <c r="H31" i="27"/>
  <c r="H32" i="27"/>
  <c r="H33" i="27"/>
  <c r="J22" i="28"/>
  <c r="J23" i="28"/>
  <c r="J24" i="28"/>
  <c r="J7" i="28"/>
  <c r="J8" i="28"/>
  <c r="J16" i="27"/>
  <c r="J17" i="27"/>
  <c r="H17" i="27" s="1"/>
  <c r="O17" i="27" s="1"/>
  <c r="J18" i="27"/>
  <c r="H18" i="27" s="1"/>
  <c r="O18" i="27" s="1"/>
  <c r="J13" i="27"/>
  <c r="J3" i="27"/>
  <c r="J4" i="27"/>
  <c r="J5" i="27"/>
  <c r="J6" i="27"/>
  <c r="J7" i="27"/>
  <c r="H8" i="27" l="1"/>
  <c r="H10" i="27"/>
  <c r="O10" i="27" s="1"/>
  <c r="H15" i="27"/>
  <c r="O15" i="27" s="1"/>
  <c r="H11" i="27"/>
  <c r="O11" i="27" s="1"/>
  <c r="H16" i="27"/>
  <c r="O16" i="27" s="1"/>
  <c r="H12" i="27"/>
  <c r="O12" i="27" s="1"/>
  <c r="H9" i="27"/>
  <c r="O9" i="27" s="1"/>
  <c r="H14" i="27"/>
  <c r="O14" i="27" s="1"/>
  <c r="H19" i="27"/>
  <c r="O19" i="27" s="1"/>
  <c r="M26" i="27"/>
  <c r="N26" i="27" s="1"/>
  <c r="M25" i="27"/>
  <c r="N25" i="27" s="1"/>
  <c r="M24" i="27"/>
  <c r="N24" i="27" s="1"/>
  <c r="M23" i="27"/>
  <c r="N23" i="27" s="1"/>
  <c r="M22" i="27"/>
  <c r="N22" i="27" s="1"/>
  <c r="M21" i="27"/>
  <c r="N21" i="27" s="1"/>
  <c r="M20" i="27"/>
  <c r="N20" i="27" s="1"/>
  <c r="M19" i="27"/>
  <c r="M18" i="27"/>
  <c r="N18" i="27" s="1"/>
  <c r="M17" i="27"/>
  <c r="N17" i="27" s="1"/>
  <c r="M16" i="27"/>
  <c r="N16" i="27" s="1"/>
  <c r="M15" i="27"/>
  <c r="N15" i="27" s="1"/>
  <c r="M14" i="27"/>
  <c r="N14" i="27" s="1"/>
  <c r="M13" i="27"/>
  <c r="N13" i="27" s="1"/>
  <c r="M12" i="27"/>
  <c r="N12" i="27" s="1"/>
  <c r="M11" i="27"/>
  <c r="N11" i="27" s="1"/>
  <c r="M10" i="27"/>
  <c r="N10" i="27" s="1"/>
  <c r="M9" i="27"/>
  <c r="N9" i="27" s="1"/>
  <c r="M8" i="27"/>
  <c r="N8" i="27" s="1"/>
  <c r="M7" i="27"/>
  <c r="N7" i="27" s="1"/>
  <c r="M6" i="27"/>
  <c r="N6" i="27" s="1"/>
  <c r="M5" i="27"/>
  <c r="N5" i="27" s="1"/>
  <c r="M4" i="27"/>
  <c r="N4" i="27" s="1"/>
  <c r="M3" i="27"/>
  <c r="N3" i="27" s="1"/>
  <c r="M24" i="28"/>
  <c r="N24" i="28" s="1"/>
  <c r="M23" i="28"/>
  <c r="N23" i="28" s="1"/>
  <c r="M22" i="28"/>
  <c r="N22" i="28" s="1"/>
  <c r="M21" i="28"/>
  <c r="M20" i="28"/>
  <c r="M19" i="28"/>
  <c r="M18" i="28"/>
  <c r="M17" i="28"/>
  <c r="M16" i="28"/>
  <c r="N16" i="28" s="1"/>
  <c r="M15" i="28"/>
  <c r="N15" i="28" s="1"/>
  <c r="M14" i="28"/>
  <c r="N14" i="28" s="1"/>
  <c r="M13" i="28"/>
  <c r="N13" i="28" s="1"/>
  <c r="M12" i="28"/>
  <c r="N12" i="28" s="1"/>
  <c r="M11" i="28"/>
  <c r="N11" i="28" s="1"/>
  <c r="M10" i="28"/>
  <c r="N10" i="28" s="1"/>
  <c r="M9" i="28"/>
  <c r="N9" i="28" s="1"/>
  <c r="M8" i="28"/>
  <c r="N8" i="28" s="1"/>
  <c r="M7" i="28"/>
  <c r="N7" i="28" s="1"/>
  <c r="M6" i="28"/>
  <c r="N6" i="28" s="1"/>
  <c r="M5" i="28"/>
  <c r="N5" i="28" s="1"/>
  <c r="M4" i="28"/>
  <c r="N4" i="28" s="1"/>
  <c r="M3" i="28"/>
  <c r="N3" i="28" s="1"/>
  <c r="H24" i="28"/>
  <c r="O24" i="28" s="1"/>
  <c r="H19" i="28"/>
  <c r="H20" i="28"/>
  <c r="H17" i="28"/>
  <c r="H21" i="28"/>
  <c r="H18" i="28"/>
  <c r="O30" i="28"/>
  <c r="O29" i="28"/>
  <c r="K5" i="8" s="1"/>
  <c r="O31" i="27"/>
  <c r="K2" i="8" s="1"/>
  <c r="O33" i="27"/>
  <c r="K4" i="8" s="1"/>
  <c r="N33" i="27" l="1"/>
  <c r="J4" i="8" s="1"/>
  <c r="N19" i="27"/>
  <c r="N27" i="27" s="1"/>
  <c r="O8" i="27"/>
  <c r="O32" i="27" s="1"/>
  <c r="K3" i="8" s="1"/>
  <c r="H27" i="27"/>
  <c r="N21" i="28"/>
  <c r="O21" i="28"/>
  <c r="O20" i="28"/>
  <c r="N20" i="28"/>
  <c r="O18" i="28"/>
  <c r="N18" i="28"/>
  <c r="N17" i="28"/>
  <c r="O17" i="28"/>
  <c r="H25" i="28"/>
  <c r="N19" i="28"/>
  <c r="O19" i="28"/>
  <c r="K6" i="8"/>
  <c r="N29" i="28"/>
  <c r="J5" i="8" s="1"/>
  <c r="N31" i="27"/>
  <c r="J2" i="8" s="1"/>
  <c r="N30" i="28"/>
  <c r="M30" i="28" s="1"/>
  <c r="M31" i="27"/>
  <c r="L31" i="27" s="1"/>
  <c r="M33" i="27"/>
  <c r="L33" i="27" s="1"/>
  <c r="N32" i="27" l="1"/>
  <c r="M29" i="28"/>
  <c r="L29" i="28" s="1"/>
  <c r="N31" i="28"/>
  <c r="J7" i="8" s="1"/>
  <c r="O27" i="27"/>
  <c r="N28" i="27" s="1"/>
  <c r="N25" i="28"/>
  <c r="O25" i="28"/>
  <c r="O31" i="28"/>
  <c r="K7" i="8" s="1"/>
  <c r="L30" i="28"/>
  <c r="J6" i="8"/>
  <c r="M32" i="27"/>
  <c r="L32" i="27" s="1"/>
  <c r="J3" i="8"/>
  <c r="N26" i="28" l="1"/>
  <c r="M31" i="28"/>
  <c r="L31" i="28" s="1"/>
  <c r="G7" i="19" l="1"/>
  <c r="G6" i="19"/>
  <c r="G5" i="19"/>
  <c r="G4" i="19"/>
  <c r="G3" i="19"/>
  <c r="G2" i="19"/>
  <c r="G7" i="8"/>
  <c r="R2" i="8" s="1"/>
  <c r="G6" i="8"/>
  <c r="Q2" i="8" s="1"/>
  <c r="G5" i="8"/>
  <c r="P2" i="8" s="1"/>
  <c r="G4" i="8"/>
  <c r="O2" i="8" s="1"/>
  <c r="G3" i="8"/>
  <c r="N2" i="8" s="1"/>
  <c r="G2" i="8"/>
  <c r="M2" i="8" s="1"/>
  <c r="I10" i="19" l="1"/>
  <c r="I9" i="19"/>
  <c r="I8" i="19"/>
  <c r="H7" i="19"/>
  <c r="F7" i="19"/>
  <c r="E7" i="19"/>
  <c r="E6" i="19"/>
  <c r="H5" i="19"/>
  <c r="D5" i="19" s="1"/>
  <c r="F5" i="19"/>
  <c r="E5" i="19"/>
  <c r="E4" i="19"/>
  <c r="E3" i="19"/>
  <c r="H2" i="19"/>
  <c r="E2" i="19"/>
  <c r="F1" i="19"/>
  <c r="D1" i="19"/>
  <c r="E11" i="16"/>
  <c r="E10" i="16"/>
  <c r="E9" i="16"/>
  <c r="D8" i="16"/>
  <c r="D6" i="16"/>
  <c r="D3" i="16"/>
  <c r="D7" i="19" l="1"/>
  <c r="F2" i="19"/>
  <c r="D2" i="19" s="1"/>
  <c r="G8" i="19"/>
  <c r="G9" i="19"/>
  <c r="G10" i="19"/>
  <c r="I10" i="8" l="1"/>
  <c r="I9" i="8"/>
  <c r="I8" i="8"/>
  <c r="H7" i="8"/>
  <c r="F7" i="8"/>
  <c r="E6" i="8"/>
  <c r="H5" i="8"/>
  <c r="E5" i="8"/>
  <c r="E4" i="8"/>
  <c r="E3" i="8"/>
  <c r="H2" i="8"/>
  <c r="E2" i="8"/>
  <c r="F1" i="8"/>
  <c r="D1" i="8"/>
  <c r="D7" i="8" l="1"/>
  <c r="E7" i="8"/>
  <c r="G9" i="8"/>
  <c r="G10" i="8"/>
  <c r="F2" i="8"/>
  <c r="D2" i="8" s="1"/>
  <c r="F5" i="8"/>
  <c r="D5" i="8" s="1"/>
  <c r="G8" i="8"/>
  <c r="E11" i="3" l="1"/>
  <c r="E10" i="3"/>
  <c r="E9" i="3"/>
  <c r="D8" i="3"/>
  <c r="D6" i="3"/>
  <c r="D3" i="3"/>
</calcChain>
</file>

<file path=xl/sharedStrings.xml><?xml version="1.0" encoding="utf-8"?>
<sst xmlns="http://schemas.openxmlformats.org/spreadsheetml/2006/main" count="1882" uniqueCount="741">
  <si>
    <t>分類</t>
  </si>
  <si>
    <t>項目</t>
  </si>
  <si>
    <t>対象外となるケース</t>
  </si>
  <si>
    <t>DX対応に求められる要件</t>
  </si>
  <si>
    <t>データ活用性</t>
  </si>
  <si>
    <t>活用すべきデータの定義</t>
  </si>
  <si>
    <t>今後とも活用すべきデータを扱わない場合※</t>
  </si>
  <si>
    <t>新たなデータの追加容易性</t>
  </si>
  <si>
    <t>データの鮮度</t>
  </si>
  <si>
    <t>データの量の変化への対応</t>
  </si>
  <si>
    <t>データ分析へのインプット方法</t>
  </si>
  <si>
    <t>アジリティ（非機能要件への対応）</t>
  </si>
  <si>
    <t>ユーザデバイスへの対応</t>
  </si>
  <si>
    <t>ユーザデバイスが無い場合は対象外</t>
  </si>
  <si>
    <t>個人情報項目の分離（個人情報にしない）</t>
  </si>
  <si>
    <t>個人情報を扱わない場合</t>
  </si>
  <si>
    <t>個人情報の容易な管理、アクセスコントロール</t>
  </si>
  <si>
    <t>基礎的な要件</t>
  </si>
  <si>
    <t>利用品質</t>
  </si>
  <si>
    <t>外部サービス品質</t>
  </si>
  <si>
    <t>外部サービスを利用していない場合</t>
  </si>
  <si>
    <t>個人情報保護</t>
  </si>
  <si>
    <t>IT資産の健全性</t>
  </si>
  <si>
    <t>ハードウェア製品のサポート継続性</t>
  </si>
  <si>
    <t>ソフトウェア製品のサポート継続性</t>
  </si>
  <si>
    <t>利用サービスの継続性</t>
  </si>
  <si>
    <t>※対象外となるのはレアケースと考えられるため、理由を明確にすること。</t>
  </si>
  <si>
    <t>　本来活用すべきデータがあるのに扱っていない場合は、対象外とはしない（対象として評価し、点数が低くなるべき）</t>
    <phoneticPr fontId="9"/>
  </si>
  <si>
    <t>対象／対象外</t>
    <rPh sb="0" eb="2">
      <t>タイショウ</t>
    </rPh>
    <rPh sb="3" eb="6">
      <t>タイショウガイ</t>
    </rPh>
    <phoneticPr fontId="9"/>
  </si>
  <si>
    <t>対象外とする場合の理由</t>
    <rPh sb="0" eb="3">
      <t>タイショウガイ</t>
    </rPh>
    <rPh sb="6" eb="8">
      <t>バアイ</t>
    </rPh>
    <rPh sb="9" eb="11">
      <t>リユウ</t>
    </rPh>
    <phoneticPr fontId="9"/>
  </si>
  <si>
    <t>システム特性による重み</t>
    <rPh sb="4" eb="6">
      <t>トクセイ</t>
    </rPh>
    <rPh sb="9" eb="10">
      <t>オモ</t>
    </rPh>
    <phoneticPr fontId="9"/>
  </si>
  <si>
    <t>対象外</t>
    <rPh sb="0" eb="3">
      <t>タイショウガイ</t>
    </rPh>
    <phoneticPr fontId="9"/>
  </si>
  <si>
    <t>－</t>
  </si>
  <si>
    <t>－</t>
    <phoneticPr fontId="9"/>
  </si>
  <si>
    <t>外部サービスを利用していないため</t>
    <rPh sb="0" eb="2">
      <t>ガイブ</t>
    </rPh>
    <rPh sb="7" eb="9">
      <t>リヨウ</t>
    </rPh>
    <phoneticPr fontId="9"/>
  </si>
  <si>
    <t>No.</t>
  </si>
  <si>
    <t>No.</t>
    <phoneticPr fontId="9"/>
  </si>
  <si>
    <t>機能システムA</t>
    <rPh sb="0" eb="2">
      <t>キノウ</t>
    </rPh>
    <phoneticPr fontId="9"/>
  </si>
  <si>
    <t>分類</t>
    <rPh sb="0" eb="2">
      <t>ブンルイ</t>
    </rPh>
    <phoneticPr fontId="9"/>
  </si>
  <si>
    <t>配点</t>
    <rPh sb="0" eb="2">
      <t>ハイテン</t>
    </rPh>
    <phoneticPr fontId="9"/>
  </si>
  <si>
    <t>DX対応に求められる要件</t>
    <phoneticPr fontId="9"/>
  </si>
  <si>
    <t>データ活用性</t>
    <rPh sb="3" eb="6">
      <t>カツヨウセイ</t>
    </rPh>
    <phoneticPr fontId="9"/>
  </si>
  <si>
    <t>アジリティ</t>
    <phoneticPr fontId="9"/>
  </si>
  <si>
    <t>スピード</t>
    <phoneticPr fontId="9"/>
  </si>
  <si>
    <t>基礎的な要件</t>
    <phoneticPr fontId="9"/>
  </si>
  <si>
    <t>利用品質</t>
    <rPh sb="0" eb="2">
      <t>リヨウ</t>
    </rPh>
    <rPh sb="2" eb="4">
      <t>ヒンシツ</t>
    </rPh>
    <phoneticPr fontId="9"/>
  </si>
  <si>
    <t>開発品質</t>
    <rPh sb="0" eb="2">
      <t>カイハツ</t>
    </rPh>
    <rPh sb="2" eb="4">
      <t>ヒンシツ</t>
    </rPh>
    <phoneticPr fontId="9"/>
  </si>
  <si>
    <t>IT資産の健全性</t>
    <rPh sb="2" eb="4">
      <t>シサン</t>
    </rPh>
    <rPh sb="5" eb="8">
      <t>ケンゼンセイ</t>
    </rPh>
    <phoneticPr fontId="9"/>
  </si>
  <si>
    <t>小計（ＤＸ）</t>
    <rPh sb="0" eb="2">
      <t>ショウケイ</t>
    </rPh>
    <phoneticPr fontId="9"/>
  </si>
  <si>
    <t>小計（基礎）</t>
    <rPh sb="0" eb="2">
      <t>ショウケイ</t>
    </rPh>
    <rPh sb="3" eb="5">
      <t>キソ</t>
    </rPh>
    <phoneticPr fontId="9"/>
  </si>
  <si>
    <t>合計</t>
    <rPh sb="0" eb="2">
      <t>ゴウケイ</t>
    </rPh>
    <phoneticPr fontId="9"/>
  </si>
  <si>
    <t>配点を変更する場合の理由</t>
    <rPh sb="0" eb="2">
      <t>ハイテン</t>
    </rPh>
    <rPh sb="3" eb="5">
      <t>ヘンコウ</t>
    </rPh>
    <rPh sb="7" eb="9">
      <t>バアイ</t>
    </rPh>
    <rPh sb="10" eb="12">
      <t>リユウ</t>
    </rPh>
    <phoneticPr fontId="9"/>
  </si>
  <si>
    <t>←合計100点は変更不可</t>
    <rPh sb="1" eb="3">
      <t>ゴウケイ</t>
    </rPh>
    <rPh sb="6" eb="7">
      <t>テン</t>
    </rPh>
    <rPh sb="8" eb="10">
      <t>ヘンコウ</t>
    </rPh>
    <rPh sb="10" eb="12">
      <t>フカ</t>
    </rPh>
    <phoneticPr fontId="9"/>
  </si>
  <si>
    <t>有効性</t>
  </si>
  <si>
    <t>1.0~2.0</t>
  </si>
  <si>
    <t>システム化の目的であり重要であるため、重み付けは大きくする。他項目の重みを踏まえて決定。</t>
  </si>
  <si>
    <t>満足性</t>
  </si>
  <si>
    <t>0.5~2.0</t>
  </si>
  <si>
    <t>ユーザが社外の顧客で、満足度が売上やブランドイメージに直結する場合、重み付けを大きくする。顧客満足度がビジネスに直結しない場合は、重み付けを小さくする。</t>
  </si>
  <si>
    <t>効率性</t>
  </si>
  <si>
    <t>ユーザが開発に関わるシステム、規模が大きいシステムでは、ユーザの効率が重要となるため、重み付けを大きくする。ユーザがあまり関わらずに開発できるシステムは、重み付けを小さくする。</t>
  </si>
  <si>
    <t>信頼性</t>
  </si>
  <si>
    <t>事業上の重要性、顧客影響度、社会影響度が大きいシステムほど、重み付けを大きくする。逆に、重要性や影響度が小さい場合は、重み付けを小さくする。</t>
  </si>
  <si>
    <t>外部サービスへの依存度が高いシステムほど、重み付けを大きくする。重要な箇所では外部サービスを使用しない場合は、重み付けを小さくする。</t>
  </si>
  <si>
    <t>センシティブな個人情報、特定個人情報を扱っているシステムは、重み付けを大きくする。センシティブでない個人情報のみで、数が少ない場合は、重み付けを小さくする。</t>
  </si>
  <si>
    <t>開発品質</t>
  </si>
  <si>
    <t>見積もりの妥当性</t>
  </si>
  <si>
    <t>複雑で難易度が高いシステムの場合見積もりがぶれ易いため、重み付けを大きくする。シンプルで見積もり確度が高そうな場合は、重み付けを小さくする。</t>
  </si>
  <si>
    <t>要件定義の品質保証</t>
  </si>
  <si>
    <t>業務要件の確定の難易度が高いシステムや、ユーザの担当部署の体制が弱い場合、重み付けを大きくする。業務要件の確定に不安要素がない場合、重み付けを小さくする。</t>
  </si>
  <si>
    <t>設計・実装の品質保証</t>
  </si>
  <si>
    <t>設計・実装時の技術的難易度が高いシステムの場合、重み付けを大きくする。難易度が低く、実績豊富な技術なら、重み付けを小さくする。</t>
  </si>
  <si>
    <t>テスト工程の品質保証</t>
  </si>
  <si>
    <t>難易度が高く複雑なシステムやテスト工程の比率が高い場合は、重み付けを大きくする。テスト工程の比率が小さい場合は、重み付けを小さくする。</t>
  </si>
  <si>
    <t>適切なソフトウェア保守の実施</t>
  </si>
  <si>
    <t>リリース対応、障害対応などがユーザに与える影響が大きいか、コスト影響が大きい場合、重み付けを大きくする。ユーザへの影響が小さい、コスト影響が小さい場合は、重み付けを小さくする。</t>
  </si>
  <si>
    <t>体制維持の仕組み</t>
  </si>
  <si>
    <t>体制維持のコストが高くなっている場合、重み付けを大きくする。</t>
  </si>
  <si>
    <t>障害一次対応、基盤障害対応などがユーザに与える影響が大きい、コスト影響が大きい場合、重み付けを大きくする。ユーザへの影響が小さい、コスト影響が小さい場合は、重み付けを小さくする。</t>
  </si>
  <si>
    <t>セキュリティ</t>
  </si>
  <si>
    <t>外部ネットワーク接続、秘密情報を扱う、など高いセキュリティレベルを求められるシステムは、重み付けを大きくする。逆に、社内に閉じたネットワークや秘密情報がない場合重み付けは小さくする。</t>
  </si>
  <si>
    <t>重みの範囲</t>
    <rPh sb="3" eb="5">
      <t>ハンイ</t>
    </rPh>
    <phoneticPr fontId="9"/>
  </si>
  <si>
    <t>重みの根拠</t>
    <rPh sb="0" eb="1">
      <t>オモ</t>
    </rPh>
    <rPh sb="3" eb="5">
      <t>コンキョ</t>
    </rPh>
    <phoneticPr fontId="9"/>
  </si>
  <si>
    <t>重み付けの考え方（例）</t>
    <rPh sb="9" eb="10">
      <t>レイ</t>
    </rPh>
    <phoneticPr fontId="9"/>
  </si>
  <si>
    <t>当システムの目的は売上に直結するため、他項目より重要と判断し最大値とする。</t>
  </si>
  <si>
    <t>当システムでは、顧客満足度が売上に影響するため、標準より大きい値とする</t>
  </si>
  <si>
    <t>事業上の重要性と顧客影響度が大きいシステムのため、標準より大きい値とする</t>
  </si>
  <si>
    <t>カード番号など顧客のセンシティブな個人情報を扱うため、最大値とする</t>
  </si>
  <si>
    <t>業務要件の確定の難易度が高いコンシューマ向けシステムのため、最大値とする</t>
  </si>
  <si>
    <t>設計・実装時の技術的難易度は低いため、標準より小さい値とする</t>
  </si>
  <si>
    <t>リリースや障害対応がユーザに与える影響は大きいため、標準より大きい値とする</t>
  </si>
  <si>
    <t>基盤障害対応がユーザに与える影響は大きいため、標準より大きい値とする</t>
  </si>
  <si>
    <t>外部ネットワークと接続し、個人情報も扱うため、標準より大きい値とする</t>
  </si>
  <si>
    <t>設問（実施状況）</t>
  </si>
  <si>
    <t>設問（効果）</t>
  </si>
  <si>
    <t>点数</t>
    <rPh sb="0" eb="2">
      <t>テンスウ</t>
    </rPh>
    <phoneticPr fontId="9"/>
  </si>
  <si>
    <t>回答（実施状況）</t>
  </si>
  <si>
    <t>回答（効果）</t>
  </si>
  <si>
    <t>データ活用性
※SoR/SoEともに</t>
  </si>
  <si>
    <t>△</t>
  </si>
  <si>
    <t>×</t>
  </si>
  <si>
    <t>上記データ定義に対して、新たに活用するデータについても、容易に追加できるようになっているか。</t>
  </si>
  <si>
    <t>活用すべきデータをリアルタイムに取得できるか。
※リアルタイムに取得するデータは、リアルタイムにも、日次や月次などにも活用可能</t>
  </si>
  <si>
    <t>アジリティ
（ユーザ要件への対応）</t>
  </si>
  <si>
    <t>要件の精度を高める手法（デザインシンキングなど）</t>
  </si>
  <si>
    <t>要件を確認し易い仕組み（アジャイル開発など）</t>
  </si>
  <si>
    <t>要件変更し易い実装</t>
  </si>
  <si>
    <t>機能分割の容易性</t>
  </si>
  <si>
    <t>迅速な対応のための組織・体制</t>
  </si>
  <si>
    <t>エコシステムの活用、連携の容易さ</t>
  </si>
  <si>
    <t>（非機能要件への対応）</t>
  </si>
  <si>
    <t>アクセス急増への俊敏な対処</t>
  </si>
  <si>
    <t>アクセス数の急激な変化に対して、業務機能単位でのリソース増減を容易に実施できるか。
※例えば、処理量増加に対して、素早くリソース拡張で対処し、通常状態ではリソースを元に戻すなど</t>
  </si>
  <si>
    <t>システム障害の影響範囲の最小化</t>
  </si>
  <si>
    <t>想定外のアクセス急増により、障害が発生する場合には、影響範囲を対象の業務機能のみに閉じられるか。</t>
  </si>
  <si>
    <t>セキュリティ対策への俊敏な対応</t>
  </si>
  <si>
    <t xml:space="preserve">スピード
</t>
  </si>
  <si>
    <t>開発・テスト環境の迅速な準備</t>
  </si>
  <si>
    <t>要件確認・調査・見積もり範囲の極小化</t>
  </si>
  <si>
    <t>機能追加、変更の場合の修正箇所を特定し易く、修正による影響が狭い範囲内に閉じるようなモジュール構造、データ構造、業務機能呼び出しのインタフェースになっているか。</t>
  </si>
  <si>
    <t>新規設計・開発量の削減</t>
  </si>
  <si>
    <t>部品化した業務機能を、他の業務機能から積極的に利用して開発量と維持（保守）していくソースコードの量を削減しているか。公開された外部サービスを利用しているか。</t>
  </si>
  <si>
    <t>テストの自動化</t>
  </si>
  <si>
    <t>本番リリースの自動化（デリバリーの自動化）</t>
  </si>
  <si>
    <t>目標品質の担保</t>
  </si>
  <si>
    <t>リリース回数の目標達成度</t>
  </si>
  <si>
    <t>ユーザの目標達成に貢献しているか。
※社内ユーザの場合の例：生産性向上、売り上げ増
　社外ユーザの場合の例：目当ての商品を簡単に見つけて購入できる</t>
  </si>
  <si>
    <t>ユーザが消費する時間、工数、コストが想定を超えずに目標達成できるように、明示的に要件定義・設計・実装・テストを実施しているか。ユーザと開発の役割分担は明確か。
※ここでのユーザは、システムの利用者ではなく、オーナである
※効率性：目標達成のために、ユーザが資源を使用する度合（想定よりも少ない資源で目標達成できる度合）</t>
  </si>
  <si>
    <t>定義された目標を達成できているか。未達成の場合、改善できているか。</t>
  </si>
  <si>
    <t>外部サービスを利用する場合、SLAや障害対応の内容などの要件を明確化して契約などで合意しているか、障害発生時のコンティンジェンシープランを決めているか。合意内容の達成状況を確認しているか。</t>
  </si>
  <si>
    <t>個人情報保護に関して、全社ポリシー・ルールに準じたセキュア開発ガイドの類を順守して開発・運用しているか。監査などで順守状況を確認し、必要に応じて改善を実施しているか。</t>
  </si>
  <si>
    <t>当初の見積もりは、その後の変更内容を考慮した場合、実際にかかったコストと比較して妥当であり、納期も順守できているか。</t>
  </si>
  <si>
    <t>ソフトウェア品質管理標準に従い、ユーザから積極的に情報を引き出して、真のニーズを満たすシステム要件を定義していることを、確実に品質保証しているか。
例：標準プロセスに従いユーザ部門、IT部門でレビュー
　　工程終了前の品質の第三者チェック
※性能、BC/DRへの影響がないかも適宜確認する</t>
  </si>
  <si>
    <t>要件の定義漏れや誤り、認識の齟齬によって、テスト工程で要件変更が多発したり、品質問題が発生したりして、納期やコストに影響していないか。</t>
  </si>
  <si>
    <t>ソフトウェア品質管理標準に従い、システム要件から抜け漏れなく設計・実装され、確実に目標の品質が作り込まれていることを保証しているか。
例：標準プロセスに従いリーダがチェック
　　バグ密度・バグ内容の傾向分析と対策
　　工程終了前の品質の第三者チェック</t>
  </si>
  <si>
    <t>定義されたシステム要件が設計と実装に正しく落とし込まれており、テスト工程で設計ミス、実装ミスが予想を上回って多数発生し、納期やコストに影響していないか。</t>
  </si>
  <si>
    <t>ソフトウェア保守について、必要に応じて役割、規定、手順の追加または変更を実施しテストしているか。
例：本番環境へのリリース手順、　障害復旧方法・原因切り分け手順</t>
  </si>
  <si>
    <t>ソフトウェア保守のミスでユーザ影響を出すことなく、確実に案件のリリースや障害対応ができているか。
例：本番リリース時の致命的な障害・ユーザ影響のある障害が0件
　　未知の障害対応でも暫定復旧方法を目標時間内に確認・復旧</t>
  </si>
  <si>
    <t>品質はそのままで効率的な体制を維持するために、継続的にジョブローテーションを行い、新メンバが成長できる仕組みがあるか。　
※組織の仕組みとしての、継続的な人の入れ替え、スキル向上</t>
  </si>
  <si>
    <t>全社ポリシー・ルールに準じたセキュア開発ガイドの類を順守して、開発・運用しているか。監査などで順守状況を確認し、必要に応じて改善を実施しているか。
※秘密情報の保護、不正なデータ消去や改ざんへの対策、適切なデータ利用への対応、などCIAを網羅する。より上流から対策を作り込むこと。</t>
  </si>
  <si>
    <t>ソフトウェア資産の最適化</t>
  </si>
  <si>
    <t>ソースコードの解析、修正が容易で、デグレードするリスクが小さく、適正な期間、コストで、機能強化ができているか。障害発生件数や障害対応時間などは目標とする品質を達成しているか。</t>
  </si>
  <si>
    <t>不要なソフトウェア資産を増やさない</t>
  </si>
  <si>
    <t>修正による影響範囲が小さく、修正、テスト、リリースが容易であり、適正な期間、コストで、機能強化ができているか。障害発生件数や障害対応時間などは目標とする品質を達成しているか。</t>
  </si>
  <si>
    <t>組織的な対応、設計内容の把握</t>
  </si>
  <si>
    <t>組織的な対応として、機能追加や不具合修正ができる複数名体制を敷いており、設計情報を全メンバが活用できる状態に管理されているか。
※目的：属人化を防ぐため
※問題となる例：
　処理内容がわかる人がいない、いても一人だけ
　設計情報が残っていないために処理内容が不明確
　委託先をコントロールできていない
　役割分担が不明確・不適切</t>
  </si>
  <si>
    <t>設計情報を活用しながら、複数人体制で保守対応を実施することにより、適切な見積もりや、適正時間内での調査、障害対応を実施できているか。</t>
  </si>
  <si>
    <t>適切な箇所での対応</t>
  </si>
  <si>
    <t>本来、当該機能システムでの修正や機能追加を実施すべきところを、他システム側で対応させていないか。機能システム内の、適切なサブシステムで対応しているか。
※想定要因は、確かな設計情報がない、詳しい技術者がいない、など</t>
  </si>
  <si>
    <t>当該機能システムの負債にもかかわらず、他の機能システムにその返済をさせていないか。当該機能システムの、適切なサブシステムで対応しているか。</t>
  </si>
  <si>
    <t>再構築に必要な設計情報の維持・管理</t>
  </si>
  <si>
    <t>○</t>
  </si>
  <si>
    <t>配点×重み</t>
    <rPh sb="0" eb="2">
      <t>ハイテン</t>
    </rPh>
    <rPh sb="3" eb="4">
      <t>オモ</t>
    </rPh>
    <phoneticPr fontId="9"/>
  </si>
  <si>
    <t>競争領域／非競争領域</t>
    <rPh sb="0" eb="2">
      <t>キョウソウ</t>
    </rPh>
    <rPh sb="2" eb="4">
      <t>リョウイキ</t>
    </rPh>
    <rPh sb="5" eb="6">
      <t>ヒ</t>
    </rPh>
    <rPh sb="6" eb="8">
      <t>キョウソウ</t>
    </rPh>
    <rPh sb="8" eb="10">
      <t>リョウイキ</t>
    </rPh>
    <phoneticPr fontId="9"/>
  </si>
  <si>
    <t>事業上の重要性</t>
    <rPh sb="0" eb="3">
      <t>ジギョウジョウ</t>
    </rPh>
    <rPh sb="4" eb="6">
      <t>ジュウヨウ</t>
    </rPh>
    <rPh sb="6" eb="7">
      <t>セイ</t>
    </rPh>
    <phoneticPr fontId="9"/>
  </si>
  <si>
    <t>ダウンタイム許容度</t>
    <rPh sb="6" eb="9">
      <t>キョヨウド</t>
    </rPh>
    <phoneticPr fontId="9"/>
  </si>
  <si>
    <t>顧客影響度</t>
    <rPh sb="0" eb="2">
      <t>コキャク</t>
    </rPh>
    <rPh sb="2" eb="5">
      <t>エイキョウド</t>
    </rPh>
    <phoneticPr fontId="9"/>
  </si>
  <si>
    <t>社会影響度</t>
    <rPh sb="0" eb="2">
      <t>シャカイ</t>
    </rPh>
    <rPh sb="2" eb="5">
      <t>エイキョウド</t>
    </rPh>
    <phoneticPr fontId="9"/>
  </si>
  <si>
    <t>活用データ</t>
    <rPh sb="0" eb="2">
      <t>カツヨウ</t>
    </rPh>
    <phoneticPr fontId="9"/>
  </si>
  <si>
    <t>期間あたりの変更回数</t>
    <rPh sb="0" eb="2">
      <t>キカン</t>
    </rPh>
    <rPh sb="6" eb="8">
      <t>ヘンコウ</t>
    </rPh>
    <rPh sb="8" eb="10">
      <t>カイスウ</t>
    </rPh>
    <phoneticPr fontId="9"/>
  </si>
  <si>
    <t>Aシステム</t>
    <phoneticPr fontId="9"/>
  </si>
  <si>
    <t>顧客向け商品の紹介・販売・ニーズ収集</t>
    <phoneticPr fontId="9"/>
  </si>
  <si>
    <t>競争領域</t>
    <rPh sb="0" eb="4">
      <t>キョウソウリョウイキ</t>
    </rPh>
    <phoneticPr fontId="9"/>
  </si>
  <si>
    <t>重要</t>
    <rPh sb="0" eb="2">
      <t>ジュウヨウ</t>
    </rPh>
    <phoneticPr fontId="9"/>
  </si>
  <si>
    <t>M</t>
  </si>
  <si>
    <t>1回／週</t>
    <rPh sb="1" eb="2">
      <t>カイ</t>
    </rPh>
    <rPh sb="3" eb="4">
      <t>シュウ</t>
    </rPh>
    <phoneticPr fontId="9"/>
  </si>
  <si>
    <t>非競争領域</t>
    <rPh sb="0" eb="5">
      <t>ヒキョウソウリョウイキ</t>
    </rPh>
    <phoneticPr fontId="9"/>
  </si>
  <si>
    <t>M</t>
    <phoneticPr fontId="9"/>
  </si>
  <si>
    <t>L</t>
    <phoneticPr fontId="9"/>
  </si>
  <si>
    <t>やや重要</t>
    <rPh sb="2" eb="4">
      <t>ジュウヨウ</t>
    </rPh>
    <phoneticPr fontId="9"/>
  </si>
  <si>
    <t>L</t>
  </si>
  <si>
    <t>重要でない</t>
    <rPh sb="0" eb="2">
      <t>ジュウヨウ</t>
    </rPh>
    <phoneticPr fontId="9"/>
  </si>
  <si>
    <t>H</t>
    <phoneticPr fontId="9"/>
  </si>
  <si>
    <t>割合（%）</t>
    <rPh sb="0" eb="2">
      <t>ワリアイ</t>
    </rPh>
    <phoneticPr fontId="9"/>
  </si>
  <si>
    <t>点数×重み×（配点／5）</t>
    <rPh sb="0" eb="2">
      <t>テンスウ</t>
    </rPh>
    <rPh sb="3" eb="4">
      <t>オモ</t>
    </rPh>
    <rPh sb="7" eb="9">
      <t>ハイテン</t>
    </rPh>
    <phoneticPr fontId="9"/>
  </si>
  <si>
    <t>↑配点を変更している場合はこちらも修正</t>
    <rPh sb="1" eb="3">
      <t>ハイテン</t>
    </rPh>
    <rPh sb="4" eb="6">
      <t>ヘンコウ</t>
    </rPh>
    <rPh sb="10" eb="12">
      <t>バアイ</t>
    </rPh>
    <rPh sb="17" eb="19">
      <t>シュウセイ</t>
    </rPh>
    <phoneticPr fontId="9"/>
  </si>
  <si>
    <t>大分類</t>
    <rPh sb="0" eb="3">
      <t>ダイブンルイ</t>
    </rPh>
    <phoneticPr fontId="9"/>
  </si>
  <si>
    <t>項目</t>
    <rPh sb="0" eb="2">
      <t>コウモク</t>
    </rPh>
    <phoneticPr fontId="9"/>
  </si>
  <si>
    <t>設問</t>
    <rPh sb="0" eb="2">
      <t>セツモン</t>
    </rPh>
    <phoneticPr fontId="9"/>
  </si>
  <si>
    <t>回答</t>
    <rPh sb="0" eb="2">
      <t>カイトウ</t>
    </rPh>
    <phoneticPr fontId="9"/>
  </si>
  <si>
    <t>事業特性</t>
    <rPh sb="0" eb="2">
      <t>ジギョウ</t>
    </rPh>
    <rPh sb="2" eb="4">
      <t>トクセイ</t>
    </rPh>
    <phoneticPr fontId="9"/>
  </si>
  <si>
    <r>
      <rPr>
        <b/>
        <sz val="11"/>
        <color theme="1"/>
        <rFont val="Meiryo UI"/>
        <family val="3"/>
        <charset val="128"/>
      </rPr>
      <t>重要</t>
    </r>
    <r>
      <rPr>
        <sz val="11"/>
        <color theme="1"/>
        <rFont val="Meiryo UI"/>
        <family val="3"/>
        <charset val="128"/>
      </rPr>
      <t xml:space="preserve">：事業遂行上なくてはならない、重要データを扱うなど
</t>
    </r>
    <r>
      <rPr>
        <b/>
        <sz val="11"/>
        <color theme="1"/>
        <rFont val="Meiryo UI"/>
        <family val="3"/>
        <charset val="128"/>
      </rPr>
      <t>やや重要</t>
    </r>
    <r>
      <rPr>
        <sz val="11"/>
        <color theme="1"/>
        <rFont val="Meiryo UI"/>
        <family val="3"/>
        <charset val="128"/>
      </rPr>
      <t xml:space="preserve">：事業遂行上あったほうがよい、重要なデータは扱わない
</t>
    </r>
    <r>
      <rPr>
        <b/>
        <sz val="11"/>
        <color theme="1"/>
        <rFont val="Meiryo UI"/>
        <family val="3"/>
        <charset val="128"/>
      </rPr>
      <t>重要でない</t>
    </r>
    <r>
      <rPr>
        <sz val="11"/>
        <color theme="1"/>
        <rFont val="Meiryo UI"/>
        <family val="3"/>
        <charset val="128"/>
      </rPr>
      <t>：事業遂行上はなくてもすぐには困らない
※重要データの例：財務データ、人事データ、顧客データ</t>
    </r>
    <rPh sb="0" eb="2">
      <t>ジュウヨウ</t>
    </rPh>
    <rPh sb="3" eb="5">
      <t>ジギョウ</t>
    </rPh>
    <rPh sb="5" eb="7">
      <t>スイコウ</t>
    </rPh>
    <rPh sb="7" eb="8">
      <t>ジョウ</t>
    </rPh>
    <rPh sb="17" eb="19">
      <t>ジュウヨウ</t>
    </rPh>
    <rPh sb="23" eb="24">
      <t>アツカ</t>
    </rPh>
    <rPh sb="30" eb="32">
      <t>ジュウヨウ</t>
    </rPh>
    <rPh sb="33" eb="35">
      <t>ジギョウ</t>
    </rPh>
    <rPh sb="35" eb="37">
      <t>スイコウ</t>
    </rPh>
    <rPh sb="37" eb="38">
      <t>ジョウ</t>
    </rPh>
    <rPh sb="47" eb="49">
      <t>ジュウヨウ</t>
    </rPh>
    <rPh sb="54" eb="55">
      <t>アツカ</t>
    </rPh>
    <rPh sb="59" eb="61">
      <t>ジュウヨウ</t>
    </rPh>
    <rPh sb="65" eb="67">
      <t>ジギョウ</t>
    </rPh>
    <rPh sb="67" eb="69">
      <t>スイコウ</t>
    </rPh>
    <rPh sb="69" eb="70">
      <t>ジョウ</t>
    </rPh>
    <rPh sb="79" eb="80">
      <t>コマ</t>
    </rPh>
    <rPh sb="85" eb="87">
      <t>ジュウヨウ</t>
    </rPh>
    <rPh sb="91" eb="92">
      <t>レイ</t>
    </rPh>
    <rPh sb="99" eb="101">
      <t>ジンジザイム</t>
    </rPh>
    <phoneticPr fontId="9"/>
  </si>
  <si>
    <t>影響度</t>
    <rPh sb="0" eb="3">
      <t>エイキョウド</t>
    </rPh>
    <phoneticPr fontId="9"/>
  </si>
  <si>
    <t>システム特性</t>
    <rPh sb="4" eb="6">
      <t>トクセイ</t>
    </rPh>
    <phoneticPr fontId="9"/>
  </si>
  <si>
    <t>機能システム概要</t>
    <rPh sb="0" eb="2">
      <t>キノウ</t>
    </rPh>
    <rPh sb="6" eb="8">
      <t>ガイヨウ</t>
    </rPh>
    <phoneticPr fontId="9"/>
  </si>
  <si>
    <t>機能システム名</t>
    <rPh sb="0" eb="2">
      <t>キノウ</t>
    </rPh>
    <rPh sb="6" eb="7">
      <t>メイ</t>
    </rPh>
    <phoneticPr fontId="9"/>
  </si>
  <si>
    <t>対象／対象外</t>
    <rPh sb="0" eb="2">
      <t>タイショウ</t>
    </rPh>
    <rPh sb="3" eb="6">
      <t>タイショウガイ</t>
    </rPh>
    <phoneticPr fontId="9"/>
  </si>
  <si>
    <t>対象</t>
    <rPh sb="0" eb="2">
      <t>タイショウ</t>
    </rPh>
    <phoneticPr fontId="9"/>
  </si>
  <si>
    <t>対象外</t>
    <rPh sb="0" eb="3">
      <t>タイショウガイ</t>
    </rPh>
    <phoneticPr fontId="9"/>
  </si>
  <si>
    <t>×</t>
    <phoneticPr fontId="9"/>
  </si>
  <si>
    <t>△</t>
    <phoneticPr fontId="9"/>
  </si>
  <si>
    <t>○</t>
    <phoneticPr fontId="9"/>
  </si>
  <si>
    <t>アジリティ（ユーザ要件への対応）</t>
  </si>
  <si>
    <t>エコシステム（外部サービス）を利用していない場合</t>
  </si>
  <si>
    <t>メモ欄（なぜそう評価したのか、などを適宜記入する）
※記入は任意とする</t>
    <rPh sb="2" eb="3">
      <t>ラン</t>
    </rPh>
    <rPh sb="18" eb="20">
      <t>テキギ</t>
    </rPh>
    <rPh sb="20" eb="22">
      <t>キニュウ</t>
    </rPh>
    <rPh sb="27" eb="29">
      <t>キニュウ</t>
    </rPh>
    <rPh sb="30" eb="32">
      <t>ニンイ</t>
    </rPh>
    <phoneticPr fontId="9"/>
  </si>
  <si>
    <t>↓「対象外」とした項目は記入しない（空欄）</t>
    <rPh sb="9" eb="11">
      <t>コウモク</t>
    </rPh>
    <phoneticPr fontId="9"/>
  </si>
  <si>
    <t>対象外</t>
    <rPh sb="0" eb="3">
      <t>タイショウガイ</t>
    </rPh>
    <phoneticPr fontId="9"/>
  </si>
  <si>
    <t>信頼性目標の例：
ダウンタイム許容時間、業務復旧時間など</t>
    <phoneticPr fontId="9"/>
  </si>
  <si>
    <t>補足</t>
    <rPh sb="0" eb="2">
      <t>ホソク</t>
    </rPh>
    <phoneticPr fontId="9"/>
  </si>
  <si>
    <t>↓重みを1.0以外にする場合は記入必須</t>
    <phoneticPr fontId="9"/>
  </si>
  <si>
    <t xml:space="preserve">標準的な重みでよい場合は1.0を、「重み付けを小さくする」場合は、標準より小さい0.5を、「重み付けを大きくする」場合は、標準より大きい1.5または最大値である2.0を、設定する。
同じ分類の中の項目間の相対的な重み。従って、例えば全て2.0や全て0.5とするのは、全て1.0のままと同じ結果になる。
</t>
    <rPh sb="92" eb="93">
      <t>オナ</t>
    </rPh>
    <rPh sb="94" eb="96">
      <t>ブンルイ</t>
    </rPh>
    <rPh sb="97" eb="98">
      <t>ナカ</t>
    </rPh>
    <rPh sb="99" eb="101">
      <t>コウモク</t>
    </rPh>
    <rPh sb="101" eb="102">
      <t>カン</t>
    </rPh>
    <rPh sb="103" eb="106">
      <t>ソウタイテキ</t>
    </rPh>
    <rPh sb="107" eb="108">
      <t>オモ</t>
    </rPh>
    <rPh sb="110" eb="111">
      <t>シタガ</t>
    </rPh>
    <rPh sb="114" eb="115">
      <t>タト</t>
    </rPh>
    <rPh sb="117" eb="118">
      <t>スベ</t>
    </rPh>
    <rPh sb="123" eb="124">
      <t>スベ</t>
    </rPh>
    <rPh sb="134" eb="135">
      <t>スベ</t>
    </rPh>
    <rPh sb="143" eb="144">
      <t>オナ</t>
    </rPh>
    <rPh sb="145" eb="147">
      <t>ケッカ</t>
    </rPh>
    <phoneticPr fontId="9"/>
  </si>
  <si>
    <t>上記データ定義に対して、新たに活用するデータについても、容易に追加できるようになっているか。</t>
    <rPh sb="0" eb="2">
      <t>ジョウキ</t>
    </rPh>
    <rPh sb="5" eb="7">
      <t>テイギ</t>
    </rPh>
    <rPh sb="8" eb="9">
      <t>タイ</t>
    </rPh>
    <rPh sb="12" eb="13">
      <t>アラ</t>
    </rPh>
    <rPh sb="15" eb="17">
      <t>カツヨウ</t>
    </rPh>
    <rPh sb="28" eb="30">
      <t>ヨウイ</t>
    </rPh>
    <rPh sb="31" eb="33">
      <t>ツイカ</t>
    </rPh>
    <phoneticPr fontId="9"/>
  </si>
  <si>
    <t>活用するデータの中に、新たなデータを容易に追加できているか</t>
    <rPh sb="0" eb="2">
      <t>カツヨウ</t>
    </rPh>
    <rPh sb="8" eb="9">
      <t>ナカ</t>
    </rPh>
    <rPh sb="11" eb="12">
      <t>アラ</t>
    </rPh>
    <rPh sb="18" eb="20">
      <t>ヨウイ</t>
    </rPh>
    <rPh sb="21" eb="23">
      <t>ツイカ</t>
    </rPh>
    <phoneticPr fontId="9"/>
  </si>
  <si>
    <t>活用すべきデータをリアルタイムに取得できるか。
※リアルタイムに取得するデータは、リアルタイムにも、日次や月次などにも活用可能</t>
    <rPh sb="0" eb="2">
      <t>カツヨウ</t>
    </rPh>
    <rPh sb="16" eb="18">
      <t>シュトク</t>
    </rPh>
    <rPh sb="32" eb="34">
      <t>シュトク</t>
    </rPh>
    <rPh sb="50" eb="52">
      <t>ニチジ</t>
    </rPh>
    <rPh sb="53" eb="55">
      <t>ゲツジ</t>
    </rPh>
    <rPh sb="59" eb="61">
      <t>カツヨウ</t>
    </rPh>
    <rPh sb="61" eb="63">
      <t>カノウ</t>
    </rPh>
    <phoneticPr fontId="9"/>
  </si>
  <si>
    <t>リアルタイムにデータ取得し、データ分析にインプットできているか</t>
    <rPh sb="10" eb="12">
      <t>シュトク</t>
    </rPh>
    <rPh sb="17" eb="19">
      <t>ブンセキ</t>
    </rPh>
    <phoneticPr fontId="9"/>
  </si>
  <si>
    <t>十分なデータ量を、データ分析にインプットできているか、拡張できているか</t>
    <rPh sb="0" eb="2">
      <t>ジュウブン</t>
    </rPh>
    <rPh sb="6" eb="7">
      <t>リョウ</t>
    </rPh>
    <rPh sb="12" eb="14">
      <t>ブンセキ</t>
    </rPh>
    <rPh sb="27" eb="29">
      <t>カクチョウ</t>
    </rPh>
    <phoneticPr fontId="9"/>
  </si>
  <si>
    <t>取得データを、AI（機械学習／深層学習など）や、データ分析のシステムに容易にインプットできる仕組みになっているか</t>
    <rPh sb="0" eb="2">
      <t>シュトク</t>
    </rPh>
    <rPh sb="27" eb="29">
      <t>ブンセキ</t>
    </rPh>
    <rPh sb="35" eb="37">
      <t>ヨウイ</t>
    </rPh>
    <rPh sb="46" eb="48">
      <t>シク</t>
    </rPh>
    <phoneticPr fontId="9"/>
  </si>
  <si>
    <t>取得したデータを、データ分析の仕組みにインプットして活用できているか</t>
    <rPh sb="0" eb="2">
      <t>シュトク</t>
    </rPh>
    <rPh sb="12" eb="14">
      <t>ブンセキ</t>
    </rPh>
    <rPh sb="15" eb="17">
      <t>シク</t>
    </rPh>
    <rPh sb="26" eb="28">
      <t>カツヨウ</t>
    </rPh>
    <phoneticPr fontId="9"/>
  </si>
  <si>
    <t>外部のエコシステムの活用・連携が容易な方式を取っているか
例：サーバレスなビジネスロジック実行基盤、NoSQLデータベース</t>
    <rPh sb="0" eb="2">
      <t>ガイブ</t>
    </rPh>
    <rPh sb="10" eb="12">
      <t>カツヨウ</t>
    </rPh>
    <rPh sb="13" eb="15">
      <t>レンケイ</t>
    </rPh>
    <rPh sb="16" eb="18">
      <t>ヨウイ</t>
    </rPh>
    <rPh sb="19" eb="21">
      <t>ホウシキ</t>
    </rPh>
    <rPh sb="22" eb="23">
      <t>ト</t>
    </rPh>
    <rPh sb="29" eb="30">
      <t>レイ</t>
    </rPh>
    <rPh sb="45" eb="47">
      <t>ジッコウ</t>
    </rPh>
    <rPh sb="47" eb="49">
      <t>キバン</t>
    </rPh>
    <phoneticPr fontId="9"/>
  </si>
  <si>
    <t>外部のサービスを、短期間で試行したり必要なものだけ本番導入したり、不要となったら廃棄（解約）できているか</t>
    <rPh sb="0" eb="2">
      <t>ガイブ</t>
    </rPh>
    <rPh sb="9" eb="12">
      <t>タンキカン</t>
    </rPh>
    <rPh sb="13" eb="15">
      <t>シコウ</t>
    </rPh>
    <rPh sb="18" eb="20">
      <t>ヒツヨウ</t>
    </rPh>
    <rPh sb="25" eb="27">
      <t>ホンバン</t>
    </rPh>
    <rPh sb="27" eb="29">
      <t>ドウニュウ</t>
    </rPh>
    <rPh sb="33" eb="35">
      <t>フヨウ</t>
    </rPh>
    <rPh sb="40" eb="42">
      <t>ハイキ</t>
    </rPh>
    <rPh sb="43" eb="45">
      <t>カイヤク</t>
    </rPh>
    <phoneticPr fontId="9"/>
  </si>
  <si>
    <t>最新のユーザデバイスへの対応により利用促進され、ユーザ数増加に結び付いているか</t>
    <rPh sb="0" eb="2">
      <t>サイシン</t>
    </rPh>
    <rPh sb="12" eb="14">
      <t>タイオウ</t>
    </rPh>
    <rPh sb="17" eb="19">
      <t>リヨウ</t>
    </rPh>
    <rPh sb="19" eb="21">
      <t>ソクシン</t>
    </rPh>
    <rPh sb="27" eb="28">
      <t>スウ</t>
    </rPh>
    <rPh sb="28" eb="30">
      <t>ゾウカ</t>
    </rPh>
    <rPh sb="31" eb="32">
      <t>ムス</t>
    </rPh>
    <rPh sb="33" eb="34">
      <t>ツ</t>
    </rPh>
    <phoneticPr fontId="9"/>
  </si>
  <si>
    <t>関連付けると個人情報となるデータ項目を、機能ごとに分離して、個人情報の扱いにならないようにしているか
※例えば、氏名、クレジットカード番号などを分離して、単一項目の参照部品として提供。各業務機能で連結したデータは保存しない。</t>
    <rPh sb="0" eb="3">
      <t>カンレンヅ</t>
    </rPh>
    <rPh sb="6" eb="8">
      <t>コジン</t>
    </rPh>
    <rPh sb="8" eb="10">
      <t>ジョウホウ</t>
    </rPh>
    <rPh sb="16" eb="18">
      <t>コウモク</t>
    </rPh>
    <rPh sb="20" eb="22">
      <t>キノウ</t>
    </rPh>
    <rPh sb="25" eb="27">
      <t>ブンリ</t>
    </rPh>
    <rPh sb="30" eb="32">
      <t>コジン</t>
    </rPh>
    <rPh sb="32" eb="34">
      <t>ジョウホウ</t>
    </rPh>
    <rPh sb="35" eb="36">
      <t>アツカ</t>
    </rPh>
    <rPh sb="52" eb="53">
      <t>タト</t>
    </rPh>
    <rPh sb="56" eb="58">
      <t>シメイ</t>
    </rPh>
    <rPh sb="67" eb="69">
      <t>バンゴウ</t>
    </rPh>
    <rPh sb="77" eb="79">
      <t>タンイツ</t>
    </rPh>
    <rPh sb="79" eb="81">
      <t>コウモク</t>
    </rPh>
    <rPh sb="82" eb="84">
      <t>サンショウ</t>
    </rPh>
    <rPh sb="84" eb="86">
      <t>ブヒン</t>
    </rPh>
    <rPh sb="89" eb="91">
      <t>テイキョウ</t>
    </rPh>
    <rPh sb="92" eb="93">
      <t>カク</t>
    </rPh>
    <rPh sb="93" eb="95">
      <t>ギョウム</t>
    </rPh>
    <rPh sb="95" eb="97">
      <t>キノウ</t>
    </rPh>
    <rPh sb="98" eb="100">
      <t>レンケツ</t>
    </rPh>
    <rPh sb="106" eb="108">
      <t>ホゾン</t>
    </rPh>
    <phoneticPr fontId="9"/>
  </si>
  <si>
    <t>システムで必要な情報のみを取り扱い、個人情報の状態をできるだけ作らないことにより、リスク低減できているか</t>
    <rPh sb="31" eb="32">
      <t>ツク</t>
    </rPh>
    <rPh sb="44" eb="46">
      <t>テイゲン</t>
    </rPh>
    <phoneticPr fontId="9"/>
  </si>
  <si>
    <t>データ項目を関連づけて処理する必要がある業務機能では、扱う個人情報が特定されており、容易に管理、アクセスコントロールができるか（権限のある人のみがアクセスできるなど）</t>
    <rPh sb="3" eb="5">
      <t>コウモク</t>
    </rPh>
    <rPh sb="6" eb="8">
      <t>カンレン</t>
    </rPh>
    <rPh sb="11" eb="13">
      <t>ショリ</t>
    </rPh>
    <rPh sb="15" eb="17">
      <t>ヒツヨウ</t>
    </rPh>
    <rPh sb="20" eb="22">
      <t>ギョウム</t>
    </rPh>
    <rPh sb="22" eb="24">
      <t>キノウ</t>
    </rPh>
    <rPh sb="27" eb="28">
      <t>アツカ</t>
    </rPh>
    <rPh sb="29" eb="31">
      <t>コジン</t>
    </rPh>
    <rPh sb="31" eb="33">
      <t>ジョウホウ</t>
    </rPh>
    <rPh sb="34" eb="36">
      <t>トクテイ</t>
    </rPh>
    <rPh sb="42" eb="44">
      <t>ヨウイ</t>
    </rPh>
    <rPh sb="45" eb="47">
      <t>カンリケンゲンヒトヨウイタイオウ</t>
    </rPh>
    <phoneticPr fontId="9"/>
  </si>
  <si>
    <t>個人情報保護について、容易に対応できているか（法令遵守できているか）</t>
    <rPh sb="0" eb="2">
      <t>コジン</t>
    </rPh>
    <rPh sb="2" eb="4">
      <t>ジョウホウ</t>
    </rPh>
    <rPh sb="4" eb="6">
      <t>ホゴ</t>
    </rPh>
    <rPh sb="11" eb="13">
      <t>ヨウイ</t>
    </rPh>
    <rPh sb="14" eb="16">
      <t>タイオウ</t>
    </rPh>
    <rPh sb="23" eb="27">
      <t>ホウレイジュンシュ</t>
    </rPh>
    <phoneticPr fontId="9"/>
  </si>
  <si>
    <t>外部サービスを利用する場合、SLAや障害対応の内容などの要件を明確化して契約などで合意しているか、障害発生時のコンティンジェンシープランを決めているか。合意内容の達成状況を確認しているか。</t>
    <rPh sb="49" eb="51">
      <t>ショウガイ</t>
    </rPh>
    <rPh sb="51" eb="53">
      <t>ハッセイ</t>
    </rPh>
    <rPh sb="53" eb="54">
      <t>ジ</t>
    </rPh>
    <phoneticPr fontId="9"/>
  </si>
  <si>
    <t>外部サービスが障害で利用できない、などにより、業務影響が出ることがないか（コンティンジェンシープランどおりに対応できているか）</t>
    <rPh sb="54" eb="56">
      <t>タイオウ</t>
    </rPh>
    <phoneticPr fontId="9"/>
  </si>
  <si>
    <t>個人情報保護に関して、全社ポリシー・ルールに準じたセキュア開発ガイドの類を順守して開発・運用しているか。監査などで順守状況を確認し、必要に応じて改善を実施しているか。</t>
    <rPh sb="49" eb="50">
      <t>タグイ</t>
    </rPh>
    <rPh sb="52" eb="54">
      <t>カンサ</t>
    </rPh>
    <rPh sb="57" eb="59">
      <t>ジュンシュ</t>
    </rPh>
    <rPh sb="59" eb="61">
      <t>ジョウキョウ</t>
    </rPh>
    <rPh sb="62" eb="64">
      <t>カクニン</t>
    </rPh>
    <rPh sb="66" eb="68">
      <t>ヒツヨウ</t>
    </rPh>
    <rPh sb="69" eb="70">
      <t>オウ</t>
    </rPh>
    <rPh sb="72" eb="74">
      <t>カイゼン</t>
    </rPh>
    <rPh sb="75" eb="77">
      <t>ジッシ</t>
    </rPh>
    <phoneticPr fontId="9"/>
  </si>
  <si>
    <t>個人情報漏えいなどの事故は発生していないか、または発生しても、想定どおりに検知・対処・再発防止策などを実施できているか</t>
    <rPh sb="4" eb="5">
      <t>ロウ</t>
    </rPh>
    <phoneticPr fontId="9"/>
  </si>
  <si>
    <t>サポート切れのハードウェア製品を使用していないか
※問題：故障した場合、修理できない（交換部品は保証されない）</t>
    <rPh sb="4" eb="5">
      <t>ギ</t>
    </rPh>
    <rPh sb="13" eb="15">
      <t>セイヒン</t>
    </rPh>
    <rPh sb="16" eb="18">
      <t>シヨウ</t>
    </rPh>
    <rPh sb="26" eb="28">
      <t>モンダイ</t>
    </rPh>
    <rPh sb="29" eb="31">
      <t>コショウ</t>
    </rPh>
    <rPh sb="33" eb="35">
      <t>バアイ</t>
    </rPh>
    <rPh sb="36" eb="38">
      <t>シュウリ</t>
    </rPh>
    <rPh sb="43" eb="45">
      <t>コウカン</t>
    </rPh>
    <rPh sb="45" eb="47">
      <t>ブヒン</t>
    </rPh>
    <rPh sb="48" eb="50">
      <t>ホショウ</t>
    </rPh>
    <phoneticPr fontId="9"/>
  </si>
  <si>
    <t>製品サポート切れはないため、事業・業務への影響、リスクはない</t>
    <rPh sb="6" eb="7">
      <t>ギ</t>
    </rPh>
    <rPh sb="21" eb="23">
      <t>エイキョウ</t>
    </rPh>
    <phoneticPr fontId="9"/>
  </si>
  <si>
    <t>サポート切れのソフトウエア製品を使用していないか
※問題：障害問い合わせができない、未知バグはパッチ提供されない</t>
    <rPh sb="4" eb="5">
      <t>ギ</t>
    </rPh>
    <rPh sb="13" eb="15">
      <t>セイヒン</t>
    </rPh>
    <rPh sb="16" eb="18">
      <t>シヨウ</t>
    </rPh>
    <rPh sb="26" eb="28">
      <t>モンダイ</t>
    </rPh>
    <rPh sb="29" eb="31">
      <t>ショウガイ</t>
    </rPh>
    <rPh sb="31" eb="32">
      <t>ト</t>
    </rPh>
    <rPh sb="33" eb="34">
      <t>ア</t>
    </rPh>
    <rPh sb="42" eb="44">
      <t>ミチ</t>
    </rPh>
    <rPh sb="50" eb="52">
      <t>テイキョウ</t>
    </rPh>
    <phoneticPr fontId="9"/>
  </si>
  <si>
    <t>近々終了予定のサービスを使用していないか（例：古いプロトコルのネットワークサービス）、または対策済みか</t>
    <rPh sb="0" eb="2">
      <t>キンキン</t>
    </rPh>
    <rPh sb="2" eb="4">
      <t>シュウリョウ</t>
    </rPh>
    <rPh sb="4" eb="6">
      <t>ヨテイ</t>
    </rPh>
    <rPh sb="12" eb="14">
      <t>シヨウ</t>
    </rPh>
    <rPh sb="21" eb="22">
      <t>レイ</t>
    </rPh>
    <rPh sb="23" eb="24">
      <t>フル</t>
    </rPh>
    <rPh sb="46" eb="48">
      <t>タイサク</t>
    </rPh>
    <rPh sb="48" eb="49">
      <t>ズ</t>
    </rPh>
    <phoneticPr fontId="9"/>
  </si>
  <si>
    <t>近々終了予定のサービスはない、または対策済みのため、事業・業務への影響、リスクはない</t>
    <rPh sb="0" eb="2">
      <t>チカヂカ</t>
    </rPh>
    <rPh sb="2" eb="4">
      <t>シュウリョウ</t>
    </rPh>
    <rPh sb="4" eb="6">
      <t>ヨテイ</t>
    </rPh>
    <rPh sb="18" eb="20">
      <t>タイサク</t>
    </rPh>
    <rPh sb="20" eb="21">
      <t>ズ</t>
    </rPh>
    <rPh sb="33" eb="35">
      <t>エイキョウ</t>
    </rPh>
    <phoneticPr fontId="9"/>
  </si>
  <si>
    <t>補足</t>
    <rPh sb="0" eb="2">
      <t>ホソク</t>
    </rPh>
    <phoneticPr fontId="9"/>
  </si>
  <si>
    <t>未来のことはわからないので、データを扱わないシステムでない限り、基本的に「対象」とする。現在活用すべきデータがないなら、「データ活用性」の配点を低くする。</t>
    <rPh sb="0" eb="2">
      <t>ミライ</t>
    </rPh>
    <rPh sb="18" eb="19">
      <t>アツカ</t>
    </rPh>
    <rPh sb="29" eb="30">
      <t>カギ</t>
    </rPh>
    <rPh sb="32" eb="35">
      <t>キホンテキ</t>
    </rPh>
    <rPh sb="37" eb="39">
      <t>タイショウ</t>
    </rPh>
    <rPh sb="44" eb="46">
      <t>ゲンザイ</t>
    </rPh>
    <rPh sb="46" eb="48">
      <t>カツヨウ</t>
    </rPh>
    <rPh sb="64" eb="66">
      <t>カツヨウ</t>
    </rPh>
    <rPh sb="66" eb="67">
      <t>セイ</t>
    </rPh>
    <rPh sb="69" eb="71">
      <t>ハイテン</t>
    </rPh>
    <rPh sb="72" eb="73">
      <t>ヒク</t>
    </rPh>
    <phoneticPr fontId="9"/>
  </si>
  <si>
    <t>外部サービス利用で判断</t>
    <rPh sb="0" eb="2">
      <t>ガイブ</t>
    </rPh>
    <rPh sb="6" eb="8">
      <t>リヨウ</t>
    </rPh>
    <rPh sb="9" eb="11">
      <t>ハンダン</t>
    </rPh>
    <phoneticPr fontId="9"/>
  </si>
  <si>
    <t>個人情報の有無で判断</t>
    <rPh sb="0" eb="2">
      <t>コジン</t>
    </rPh>
    <rPh sb="2" eb="4">
      <t>ジョウホウ</t>
    </rPh>
    <rPh sb="5" eb="7">
      <t>ウム</t>
    </rPh>
    <rPh sb="8" eb="10">
      <t>ハンダン</t>
    </rPh>
    <phoneticPr fontId="9"/>
  </si>
  <si>
    <t>IaaSなどを利用しており、ハードウェア製品を使用していない場合</t>
    <phoneticPr fontId="9"/>
  </si>
  <si>
    <t>PaaSなどを利用しており、ソフトウェア製品を使用していない場合</t>
    <phoneticPr fontId="9"/>
  </si>
  <si>
    <t>↓対象外とする場合は記入必須</t>
    <rPh sb="1" eb="4">
      <t>タイショウガイ</t>
    </rPh>
    <phoneticPr fontId="9"/>
  </si>
  <si>
    <t>競争領域である理由を説明できない場合は、非競争領域とする</t>
    <rPh sb="0" eb="2">
      <t>キョウソウ</t>
    </rPh>
    <rPh sb="2" eb="4">
      <t>リョウイキ</t>
    </rPh>
    <rPh sb="16" eb="18">
      <t>バアイ</t>
    </rPh>
    <phoneticPr fontId="9"/>
  </si>
  <si>
    <t>もし2時間停止したらどのような影響があるか、で判断する。顧客が直接利用するか、社内利用でも顧客向け業務で利用するシステムならHまたはMとなるはず。</t>
    <rPh sb="3" eb="5">
      <t>ジカン</t>
    </rPh>
    <rPh sb="5" eb="7">
      <t>テイシ</t>
    </rPh>
    <rPh sb="15" eb="17">
      <t>エイキョウ</t>
    </rPh>
    <rPh sb="23" eb="25">
      <t>ハンダン</t>
    </rPh>
    <rPh sb="28" eb="30">
      <t>コキャク</t>
    </rPh>
    <rPh sb="31" eb="33">
      <t>チョクセツ</t>
    </rPh>
    <rPh sb="33" eb="35">
      <t>リヨウ</t>
    </rPh>
    <rPh sb="39" eb="41">
      <t>シャナイ</t>
    </rPh>
    <rPh sb="41" eb="43">
      <t>リヨウ</t>
    </rPh>
    <rPh sb="45" eb="47">
      <t>コキャク</t>
    </rPh>
    <rPh sb="47" eb="48">
      <t>ム</t>
    </rPh>
    <rPh sb="49" eb="51">
      <t>ギョウム</t>
    </rPh>
    <rPh sb="52" eb="54">
      <t>リヨウ</t>
    </rPh>
    <phoneticPr fontId="9"/>
  </si>
  <si>
    <t>もし2時間停止したらどのような影響があるか、で判断する。航空、鉄道、金融、医療、通信、電力など、いわゆる社会インフラ系のシステムはHまたはMとなるはず。</t>
    <rPh sb="3" eb="5">
      <t>ジカン</t>
    </rPh>
    <rPh sb="5" eb="7">
      <t>テイシ</t>
    </rPh>
    <rPh sb="15" eb="17">
      <t>エイキョウ</t>
    </rPh>
    <rPh sb="23" eb="25">
      <t>ハンダン</t>
    </rPh>
    <rPh sb="28" eb="30">
      <t>コウクウ</t>
    </rPh>
    <rPh sb="31" eb="33">
      <t>テツドウ</t>
    </rPh>
    <rPh sb="34" eb="36">
      <t>キンユウ</t>
    </rPh>
    <rPh sb="37" eb="39">
      <t>イリョウ</t>
    </rPh>
    <rPh sb="52" eb="54">
      <t>シャカイ</t>
    </rPh>
    <rPh sb="58" eb="59">
      <t>ケイ</t>
    </rPh>
    <phoneticPr fontId="9"/>
  </si>
  <si>
    <t>↑項目の説明を参照する場合は[+]ボタンでE,F列を表示する</t>
    <rPh sb="1" eb="3">
      <t>コウモク</t>
    </rPh>
    <rPh sb="4" eb="6">
      <t>セツメイ</t>
    </rPh>
    <rPh sb="7" eb="9">
      <t>サンショウ</t>
    </rPh>
    <rPh sb="11" eb="13">
      <t>バアイ</t>
    </rPh>
    <rPh sb="24" eb="25">
      <t>レツ</t>
    </rPh>
    <rPh sb="26" eb="28">
      <t>ヒョウジ</t>
    </rPh>
    <phoneticPr fontId="9"/>
  </si>
  <si>
    <t>システムの利用によってユーザが目標達成できるように、明示的に要件定義・設計・実装を行い、テストで確認しているか
※営業支援システム、生産管理システムなどの社内ユーザ、ECサイトなどの社外ユーザ（取引先企業、一般消費者）の両方を想定
※有効性：ユーザが明示された目標を正確かつ完全に達成できる度合</t>
    <rPh sb="5" eb="7">
      <t>リヨウ</t>
    </rPh>
    <rPh sb="26" eb="29">
      <t>メイジテキ</t>
    </rPh>
    <rPh sb="38" eb="40">
      <t>ジッソウ</t>
    </rPh>
    <rPh sb="41" eb="42">
      <t>オコナ</t>
    </rPh>
    <rPh sb="48" eb="50">
      <t>カクニン</t>
    </rPh>
    <rPh sb="77" eb="79">
      <t>セイサン</t>
    </rPh>
    <rPh sb="79" eb="81">
      <t>カンリ</t>
    </rPh>
    <rPh sb="88" eb="90">
      <t>シャナイ</t>
    </rPh>
    <rPh sb="102" eb="104">
      <t>シャガイ</t>
    </rPh>
    <rPh sb="108" eb="110">
      <t>トリヒキ</t>
    </rPh>
    <rPh sb="110" eb="111">
      <t>サキ</t>
    </rPh>
    <rPh sb="111" eb="113">
      <t>キギョウ</t>
    </rPh>
    <rPh sb="114" eb="116">
      <t>イッパン</t>
    </rPh>
    <rPh sb="116" eb="119">
      <t>ショウヒシャ</t>
    </rPh>
    <rPh sb="121" eb="123">
      <t>リョウホウ</t>
    </rPh>
    <rPh sb="124" eb="126">
      <t>ソウテイ</t>
    </rPh>
    <rPh sb="128" eb="131">
      <t>ユウコウセイ</t>
    </rPh>
    <phoneticPr fontId="9"/>
  </si>
  <si>
    <t>ユーザの目標達成に貢献しているか。
※社内ユーザの場合の例：生産性向上、売り上げ増
　社外ユーザの場合の例：目当ての商品を簡単に見つけて購入できる</t>
    <rPh sb="9" eb="11">
      <t>コウケン</t>
    </rPh>
    <rPh sb="20" eb="22">
      <t>シャナイ</t>
    </rPh>
    <rPh sb="26" eb="28">
      <t>バアイ</t>
    </rPh>
    <rPh sb="29" eb="30">
      <t>レイ</t>
    </rPh>
    <rPh sb="41" eb="42">
      <t>ゾウ</t>
    </rPh>
    <rPh sb="44" eb="46">
      <t>シャガイ</t>
    </rPh>
    <rPh sb="50" eb="52">
      <t>バアイ</t>
    </rPh>
    <rPh sb="53" eb="54">
      <t>レイ</t>
    </rPh>
    <rPh sb="55" eb="57">
      <t>メア</t>
    </rPh>
    <rPh sb="59" eb="61">
      <t>ショウヒン</t>
    </rPh>
    <rPh sb="62" eb="64">
      <t>カンタン</t>
    </rPh>
    <rPh sb="65" eb="66">
      <t>ミ</t>
    </rPh>
    <rPh sb="69" eb="71">
      <t>コウニュウ</t>
    </rPh>
    <phoneticPr fontId="9"/>
  </si>
  <si>
    <t>ユーザが高い満足度と使い易さを得られるように、明示的に要件定義・設計・実装を行い、テストで確認しているか
※ユーザは、社内／社外両方有りうる
※満足性：明示された利用状況で、ユーザニーズが満足される度合（ユーザの期待を上回っている度合）
※使用性：明示された利用状況で、目標達成のために使用できる度合</t>
    <rPh sb="4" eb="5">
      <t>タカ</t>
    </rPh>
    <rPh sb="6" eb="9">
      <t>マンゾクド</t>
    </rPh>
    <rPh sb="10" eb="11">
      <t>ツカ</t>
    </rPh>
    <rPh sb="12" eb="13">
      <t>ヤス</t>
    </rPh>
    <rPh sb="15" eb="16">
      <t>ウ</t>
    </rPh>
    <rPh sb="35" eb="37">
      <t>ジッソウ</t>
    </rPh>
    <rPh sb="38" eb="39">
      <t>オコナ</t>
    </rPh>
    <rPh sb="72" eb="74">
      <t>マンゾク</t>
    </rPh>
    <rPh sb="74" eb="75">
      <t>セイ</t>
    </rPh>
    <rPh sb="81" eb="83">
      <t>リヨウ</t>
    </rPh>
    <rPh sb="94" eb="96">
      <t>マンゾク</t>
    </rPh>
    <rPh sb="99" eb="101">
      <t>ドアイ</t>
    </rPh>
    <rPh sb="106" eb="108">
      <t>キタイ</t>
    </rPh>
    <rPh sb="109" eb="111">
      <t>ウワマワ</t>
    </rPh>
    <rPh sb="115" eb="117">
      <t>ドアイ</t>
    </rPh>
    <phoneticPr fontId="9"/>
  </si>
  <si>
    <t>ユーザニーズは十分に満たされているか、ユーザが最低限の目的を達するレベルではなく、使い心地が良い、使い易い、覚え易い、ミスしにくい、サクサク動く、楽しい、などユーザの期待を上回っているか</t>
    <rPh sb="7" eb="9">
      <t>ジュウブン</t>
    </rPh>
    <rPh sb="10" eb="11">
      <t>ミ</t>
    </rPh>
    <rPh sb="23" eb="26">
      <t>サイテイゲン</t>
    </rPh>
    <rPh sb="27" eb="29">
      <t>モクテキ</t>
    </rPh>
    <rPh sb="30" eb="31">
      <t>タッ</t>
    </rPh>
    <rPh sb="54" eb="55">
      <t>オボ</t>
    </rPh>
    <rPh sb="56" eb="57">
      <t>ヤス</t>
    </rPh>
    <rPh sb="73" eb="74">
      <t>タノ</t>
    </rPh>
    <rPh sb="83" eb="85">
      <t>キタイ</t>
    </rPh>
    <rPh sb="86" eb="88">
      <t>ウワマワ</t>
    </rPh>
    <phoneticPr fontId="9"/>
  </si>
  <si>
    <t>ユーザが消費する時間、工数、コストが想定を超えずに目標達成できるように、明示的に要件定義・設計・実装・テストを実施しているか。ユーザと開発の役割分担は明確か。
※ここでのユーザは、システムの利用者ではなく、オーナである
※効率性：目標達成のために、ユーザが資源を使用する度合（想定よりも少ない資源で目標達成できる度合）</t>
    <rPh sb="4" eb="6">
      <t>ショウヒ</t>
    </rPh>
    <rPh sb="8" eb="10">
      <t>ジカン</t>
    </rPh>
    <rPh sb="11" eb="13">
      <t>コウスウ</t>
    </rPh>
    <rPh sb="18" eb="20">
      <t>ソウテイ</t>
    </rPh>
    <rPh sb="21" eb="22">
      <t>コ</t>
    </rPh>
    <rPh sb="25" eb="27">
      <t>モクヒョウ</t>
    </rPh>
    <rPh sb="27" eb="29">
      <t>タッセイ</t>
    </rPh>
    <rPh sb="36" eb="39">
      <t>メイジテキ</t>
    </rPh>
    <rPh sb="40" eb="42">
      <t>ヨウケン</t>
    </rPh>
    <rPh sb="42" eb="44">
      <t>テイギ</t>
    </rPh>
    <rPh sb="45" eb="47">
      <t>セッケイ</t>
    </rPh>
    <rPh sb="48" eb="50">
      <t>ジッソウ</t>
    </rPh>
    <rPh sb="55" eb="57">
      <t>ジッシ</t>
    </rPh>
    <rPh sb="67" eb="69">
      <t>カイハツ</t>
    </rPh>
    <rPh sb="70" eb="72">
      <t>ヤクワリ</t>
    </rPh>
    <rPh sb="72" eb="74">
      <t>ブンタン</t>
    </rPh>
    <rPh sb="75" eb="77">
      <t>メイカク</t>
    </rPh>
    <rPh sb="97" eb="98">
      <t>シャ</t>
    </rPh>
    <rPh sb="110" eb="113">
      <t>コウリツセイ</t>
    </rPh>
    <rPh sb="137" eb="139">
      <t>ソウテイ</t>
    </rPh>
    <rPh sb="142" eb="143">
      <t>スク</t>
    </rPh>
    <rPh sb="145" eb="147">
      <t>シゲン</t>
    </rPh>
    <rPh sb="148" eb="150">
      <t>モクヒョウ</t>
    </rPh>
    <rPh sb="150" eb="152">
      <t>タッセイ</t>
    </rPh>
    <rPh sb="155" eb="157">
      <t>ドアイ</t>
    </rPh>
    <phoneticPr fontId="9"/>
  </si>
  <si>
    <t>ユーザの消費する時間、工数、コストは必要最小限の状態で、目標達成できているか</t>
    <rPh sb="4" eb="6">
      <t>ショウヒ</t>
    </rPh>
    <rPh sb="8" eb="10">
      <t>ジカン</t>
    </rPh>
    <rPh sb="11" eb="13">
      <t>コウスウ</t>
    </rPh>
    <rPh sb="18" eb="20">
      <t>ヒツヨウ</t>
    </rPh>
    <rPh sb="20" eb="23">
      <t>サイショウゲン</t>
    </rPh>
    <rPh sb="24" eb="26">
      <t>ジョウタイ</t>
    </rPh>
    <rPh sb="28" eb="30">
      <t>モクヒョウ</t>
    </rPh>
    <rPh sb="30" eb="32">
      <t>タッセイ</t>
    </rPh>
    <phoneticPr fontId="9"/>
  </si>
  <si>
    <t>事業上の重要度、影響度をもとに、信頼性に関する目標を定義し、明示的に設計・実装してテストで達成状況を確認しているか
※信頼性：明示された時間帯、条件下で、機能を実行できる度合（必要な時に操作可能、アクセス可能、障害への耐性、回復性など）</t>
    <rPh sb="0" eb="2">
      <t>ジギョウ</t>
    </rPh>
    <rPh sb="2" eb="3">
      <t>ジョウ</t>
    </rPh>
    <rPh sb="4" eb="7">
      <t>ジュウヨウド</t>
    </rPh>
    <rPh sb="8" eb="11">
      <t>エイキョウド</t>
    </rPh>
    <rPh sb="16" eb="19">
      <t>シンライセイ</t>
    </rPh>
    <rPh sb="20" eb="21">
      <t>カン</t>
    </rPh>
    <rPh sb="23" eb="25">
      <t>モクヒョウ</t>
    </rPh>
    <rPh sb="26" eb="28">
      <t>テイギ</t>
    </rPh>
    <rPh sb="30" eb="33">
      <t>メイジテキ</t>
    </rPh>
    <rPh sb="34" eb="36">
      <t>セッケイ</t>
    </rPh>
    <rPh sb="37" eb="39">
      <t>ジッソウ</t>
    </rPh>
    <rPh sb="45" eb="47">
      <t>タッセイ</t>
    </rPh>
    <rPh sb="47" eb="49">
      <t>ジョウキョウ</t>
    </rPh>
    <rPh sb="50" eb="52">
      <t>カクニン</t>
    </rPh>
    <rPh sb="65" eb="68">
      <t>シンライセイ</t>
    </rPh>
    <phoneticPr fontId="9"/>
  </si>
  <si>
    <t>定義された目標を達成できているか。未達成の場合、改善できているか。</t>
    <rPh sb="0" eb="2">
      <t>テイギ</t>
    </rPh>
    <rPh sb="5" eb="7">
      <t>モクヒョウ</t>
    </rPh>
    <rPh sb="8" eb="10">
      <t>タッセイ</t>
    </rPh>
    <rPh sb="17" eb="20">
      <t>ミタッセイ</t>
    </rPh>
    <rPh sb="21" eb="23">
      <t>バアイ</t>
    </rPh>
    <rPh sb="24" eb="26">
      <t>カイゼン</t>
    </rPh>
    <phoneticPr fontId="9"/>
  </si>
  <si>
    <t>当初の見積もりは、その後の変更内容を考慮した場合、実際にかかったコストと比較して妥当であり、納期も順守できているか。</t>
    <rPh sb="11" eb="12">
      <t>ゴ</t>
    </rPh>
    <rPh sb="13" eb="15">
      <t>ヘンコウ</t>
    </rPh>
    <rPh sb="15" eb="17">
      <t>ナイヨウ</t>
    </rPh>
    <rPh sb="18" eb="20">
      <t>コウリョ</t>
    </rPh>
    <rPh sb="22" eb="24">
      <t>バアイ</t>
    </rPh>
    <rPh sb="25" eb="27">
      <t>ジッサイ</t>
    </rPh>
    <rPh sb="36" eb="38">
      <t>ヒカク</t>
    </rPh>
    <rPh sb="40" eb="42">
      <t>ダトウ</t>
    </rPh>
    <rPh sb="46" eb="48">
      <t>ノウキ</t>
    </rPh>
    <rPh sb="49" eb="51">
      <t>ジュンシュ</t>
    </rPh>
    <phoneticPr fontId="9"/>
  </si>
  <si>
    <t>ソフトウェア品質管理標準に従い、ユーザから積極的に情報を引き出して、真のニーズを満たすシステム要件を定義していることを、確実に品質保証しているか。
例：標準プロセスに従いユーザ部門、IT部門でレビュー
　　工程終了前の品質の第三者チェック
※性能、BC/DRへの影響がないかも適宜確認する</t>
    <rPh sb="21" eb="24">
      <t>セッキョクテキ</t>
    </rPh>
    <rPh sb="25" eb="27">
      <t>ジョウホウ</t>
    </rPh>
    <rPh sb="28" eb="29">
      <t>ヒ</t>
    </rPh>
    <rPh sb="30" eb="31">
      <t>ダ</t>
    </rPh>
    <rPh sb="34" eb="35">
      <t>シン</t>
    </rPh>
    <rPh sb="40" eb="41">
      <t>ミ</t>
    </rPh>
    <rPh sb="47" eb="49">
      <t>ヨウケン</t>
    </rPh>
    <rPh sb="50" eb="52">
      <t>テイギ</t>
    </rPh>
    <rPh sb="60" eb="62">
      <t>カクジツ</t>
    </rPh>
    <rPh sb="63" eb="65">
      <t>ヒンシツ</t>
    </rPh>
    <rPh sb="65" eb="67">
      <t>ホショウ</t>
    </rPh>
    <rPh sb="74" eb="75">
      <t>タト</t>
    </rPh>
    <rPh sb="88" eb="90">
      <t>ブモン</t>
    </rPh>
    <rPh sb="93" eb="95">
      <t>ブモン</t>
    </rPh>
    <rPh sb="103" eb="105">
      <t>コウテイ</t>
    </rPh>
    <rPh sb="105" eb="107">
      <t>シュウリョウ</t>
    </rPh>
    <rPh sb="107" eb="108">
      <t>マエ</t>
    </rPh>
    <rPh sb="109" eb="111">
      <t>ヒンシツ</t>
    </rPh>
    <rPh sb="112" eb="115">
      <t>ダイサンシャ</t>
    </rPh>
    <rPh sb="120" eb="122">
      <t>セイノウ</t>
    </rPh>
    <rPh sb="130" eb="132">
      <t>エイキョウ</t>
    </rPh>
    <rPh sb="137" eb="139">
      <t>テキギ</t>
    </rPh>
    <rPh sb="139" eb="141">
      <t>カクニン</t>
    </rPh>
    <phoneticPr fontId="8"/>
  </si>
  <si>
    <t>要件の定義漏れや誤り、認識の齟齬によって、テスト工程で要件変更が多発したり、品質問題が発生したりして、納期やコストに影響していないか。</t>
    <rPh sb="0" eb="2">
      <t>ヨウケン</t>
    </rPh>
    <rPh sb="3" eb="5">
      <t>テイギ</t>
    </rPh>
    <rPh sb="5" eb="6">
      <t>モ</t>
    </rPh>
    <rPh sb="8" eb="9">
      <t>アヤマ</t>
    </rPh>
    <rPh sb="11" eb="13">
      <t>ニンシキ</t>
    </rPh>
    <rPh sb="14" eb="16">
      <t>ソゴ</t>
    </rPh>
    <rPh sb="24" eb="26">
      <t>コウテイ</t>
    </rPh>
    <rPh sb="27" eb="29">
      <t>ヨウケン</t>
    </rPh>
    <rPh sb="29" eb="31">
      <t>ヘンコウ</t>
    </rPh>
    <rPh sb="32" eb="34">
      <t>タハツ</t>
    </rPh>
    <rPh sb="51" eb="53">
      <t>ノウキ</t>
    </rPh>
    <rPh sb="58" eb="60">
      <t>エイキョウ</t>
    </rPh>
    <phoneticPr fontId="8"/>
  </si>
  <si>
    <t>ソフトウェア品質管理標準に従い、システム要件から抜け漏れなく設計・実装され、確実に目標の品質が作り込まれていることを保証しているか。
例：標準プロセスに従いリーダがチェック
　　バグ密度・バグ内容の傾向分析と対策
　　工程終了前の品質の第三者チェック</t>
    <rPh sb="20" eb="22">
      <t>ヨウケン</t>
    </rPh>
    <rPh sb="30" eb="32">
      <t>セッケイ</t>
    </rPh>
    <rPh sb="33" eb="35">
      <t>ジッソウ</t>
    </rPh>
    <rPh sb="38" eb="40">
      <t>カクジツ</t>
    </rPh>
    <rPh sb="41" eb="43">
      <t>モクヒョウ</t>
    </rPh>
    <rPh sb="44" eb="46">
      <t>ヒンシツ</t>
    </rPh>
    <rPh sb="47" eb="48">
      <t>ツク</t>
    </rPh>
    <rPh sb="49" eb="50">
      <t>コ</t>
    </rPh>
    <rPh sb="58" eb="60">
      <t>ホショウ</t>
    </rPh>
    <rPh sb="69" eb="71">
      <t>ヒョウジュン</t>
    </rPh>
    <rPh sb="76" eb="77">
      <t>シタガ</t>
    </rPh>
    <rPh sb="91" eb="93">
      <t>ミツド</t>
    </rPh>
    <rPh sb="96" eb="98">
      <t>ナイヨウ</t>
    </rPh>
    <rPh sb="99" eb="101">
      <t>ケイコウ</t>
    </rPh>
    <rPh sb="101" eb="103">
      <t>ブンセキ</t>
    </rPh>
    <rPh sb="104" eb="106">
      <t>タイサク</t>
    </rPh>
    <rPh sb="109" eb="111">
      <t>コウテイ</t>
    </rPh>
    <rPh sb="115" eb="117">
      <t>ヒンシツ</t>
    </rPh>
    <phoneticPr fontId="8"/>
  </si>
  <si>
    <t>定義されたシステム要件が設計と実装に正しく落とし込まれており、テスト工程で設計ミス、実装ミスが予想を上回って多数発生し、納期やコストに影響していないか。</t>
    <rPh sb="0" eb="2">
      <t>テイギ</t>
    </rPh>
    <rPh sb="9" eb="11">
      <t>ヨウケン</t>
    </rPh>
    <rPh sb="12" eb="14">
      <t>セッケイ</t>
    </rPh>
    <rPh sb="15" eb="17">
      <t>ジッソウ</t>
    </rPh>
    <rPh sb="18" eb="19">
      <t>タダ</t>
    </rPh>
    <rPh sb="21" eb="22">
      <t>オ</t>
    </rPh>
    <rPh sb="24" eb="25">
      <t>コ</t>
    </rPh>
    <rPh sb="34" eb="36">
      <t>コウテイ</t>
    </rPh>
    <rPh sb="37" eb="39">
      <t>セッケイ</t>
    </rPh>
    <rPh sb="42" eb="44">
      <t>ジッソウ</t>
    </rPh>
    <rPh sb="47" eb="49">
      <t>ヨソウ</t>
    </rPh>
    <rPh sb="50" eb="52">
      <t>ウワマワ</t>
    </rPh>
    <rPh sb="54" eb="56">
      <t>タスウ</t>
    </rPh>
    <rPh sb="56" eb="58">
      <t>ハッセイ</t>
    </rPh>
    <rPh sb="60" eb="62">
      <t>ノウキ</t>
    </rPh>
    <rPh sb="67" eb="69">
      <t>エイキョウ</t>
    </rPh>
    <phoneticPr fontId="8"/>
  </si>
  <si>
    <t>ソフトウェア保守について、必要に応じて役割、規定、手順の追加または変更を実施しテストしているか。
例：本番環境へのリリース手順、　障害復旧方法・原因切り分け手順</t>
    <rPh sb="13" eb="15">
      <t>ヒツヨウ</t>
    </rPh>
    <rPh sb="16" eb="17">
      <t>オウ</t>
    </rPh>
    <phoneticPr fontId="9"/>
  </si>
  <si>
    <t>ソフトウェア保守のミスでユーザ影響を出すことなく、確実に案件のリリースや障害対応ができているか。
例：本番リリース時の致命的な障害・ユーザ影響のある障害が0件
　　未知の障害対応でも暫定復旧方法を目標時間内に確認・復旧</t>
    <rPh sb="18" eb="19">
      <t>ダ</t>
    </rPh>
    <rPh sb="59" eb="62">
      <t>チメイテキ</t>
    </rPh>
    <rPh sb="63" eb="65">
      <t>ショウガイ</t>
    </rPh>
    <rPh sb="69" eb="71">
      <t>エイキョウ</t>
    </rPh>
    <rPh sb="74" eb="76">
      <t>ショウガイ</t>
    </rPh>
    <rPh sb="78" eb="79">
      <t>ケン</t>
    </rPh>
    <rPh sb="107" eb="109">
      <t>フッキュウ</t>
    </rPh>
    <phoneticPr fontId="9"/>
  </si>
  <si>
    <t>品質はそのままで効率的な体制を維持するために、継続的にジョブローテーションを行い、新メンバが成長できる仕組みがあるか。　
※組織の仕組みとしての、継続的な人の入れ替え、スキル向上</t>
    <rPh sb="0" eb="2">
      <t>ヒンシツ</t>
    </rPh>
    <rPh sb="8" eb="10">
      <t>コウリツ</t>
    </rPh>
    <rPh sb="10" eb="11">
      <t>テキ</t>
    </rPh>
    <rPh sb="12" eb="14">
      <t>タイセイ</t>
    </rPh>
    <rPh sb="15" eb="17">
      <t>イジ</t>
    </rPh>
    <rPh sb="23" eb="26">
      <t>ケイゾクテキ</t>
    </rPh>
    <rPh sb="38" eb="39">
      <t>オコナ</t>
    </rPh>
    <rPh sb="41" eb="42">
      <t>シン</t>
    </rPh>
    <rPh sb="46" eb="48">
      <t>セイチョウ</t>
    </rPh>
    <rPh sb="51" eb="53">
      <t>シク</t>
    </rPh>
    <rPh sb="62" eb="64">
      <t>ソシキ</t>
    </rPh>
    <rPh sb="65" eb="67">
      <t>シク</t>
    </rPh>
    <rPh sb="73" eb="76">
      <t>ケイゾクテキ</t>
    </rPh>
    <rPh sb="77" eb="78">
      <t>ヒト</t>
    </rPh>
    <rPh sb="79" eb="80">
      <t>イ</t>
    </rPh>
    <rPh sb="81" eb="82">
      <t>カ</t>
    </rPh>
    <rPh sb="87" eb="89">
      <t>コウジョウ</t>
    </rPh>
    <phoneticPr fontId="9"/>
  </si>
  <si>
    <t>順次世代交代を進めていても、品質上の問題を発生させていないか</t>
    <rPh sb="0" eb="2">
      <t>ジュンジ</t>
    </rPh>
    <rPh sb="2" eb="6">
      <t>セダイコウタイ</t>
    </rPh>
    <rPh sb="7" eb="8">
      <t>スス</t>
    </rPh>
    <phoneticPr fontId="9"/>
  </si>
  <si>
    <t>システム運用の品質向上、効率化ができているか
例：作業ミスによる致命的な障害・ユーザ影響のある障害が0件
　　障害検知・障害対応が目標時間内（HW故障など）</t>
    <rPh sb="7" eb="9">
      <t>ヒンシツ</t>
    </rPh>
    <rPh sb="9" eb="11">
      <t>コウジョウ</t>
    </rPh>
    <rPh sb="23" eb="24">
      <t>レイ</t>
    </rPh>
    <rPh sb="25" eb="27">
      <t>サギョウ</t>
    </rPh>
    <rPh sb="32" eb="35">
      <t>チメイテキ</t>
    </rPh>
    <rPh sb="36" eb="38">
      <t>ショウガイ</t>
    </rPh>
    <rPh sb="42" eb="44">
      <t>エイキョウ</t>
    </rPh>
    <rPh sb="47" eb="49">
      <t>ショウガイ</t>
    </rPh>
    <rPh sb="51" eb="52">
      <t>ケン</t>
    </rPh>
    <rPh sb="55" eb="57">
      <t>ショウガイ</t>
    </rPh>
    <rPh sb="57" eb="59">
      <t>ケンチ</t>
    </rPh>
    <rPh sb="60" eb="62">
      <t>ショウガイ</t>
    </rPh>
    <rPh sb="62" eb="64">
      <t>タイオウ</t>
    </rPh>
    <rPh sb="65" eb="67">
      <t>モクヒョウ</t>
    </rPh>
    <rPh sb="67" eb="69">
      <t>ジカン</t>
    </rPh>
    <rPh sb="69" eb="70">
      <t>ナイ</t>
    </rPh>
    <rPh sb="73" eb="75">
      <t>コショウ</t>
    </rPh>
    <phoneticPr fontId="9"/>
  </si>
  <si>
    <t>全社ポリシー・ルールに準じたセキュア開発ガイドの類を順守して、開発・運用しているか。監査などで順守状況を確認し、必要に応じて改善を実施しているか。
※秘密情報の保護、不正なデータ消去や改ざんへの対策、適切なデータ利用への対応、などCIAを網羅する。より上流から対策を作り込むこと。</t>
    <rPh sb="24" eb="25">
      <t>ルイ</t>
    </rPh>
    <rPh sb="47" eb="49">
      <t>ジュンシュ</t>
    </rPh>
    <rPh sb="49" eb="51">
      <t>ジョウキョウ</t>
    </rPh>
    <rPh sb="119" eb="121">
      <t>モウラ</t>
    </rPh>
    <rPh sb="126" eb="128">
      <t>ジョウリュウ</t>
    </rPh>
    <rPh sb="130" eb="132">
      <t>タイサク</t>
    </rPh>
    <rPh sb="133" eb="134">
      <t>ツク</t>
    </rPh>
    <rPh sb="135" eb="136">
      <t>コ</t>
    </rPh>
    <phoneticPr fontId="9"/>
  </si>
  <si>
    <t>発生するセキュリティ事故は致命的ではないレベルに抑えられており、検知・対処・再発防止策を実施できているか</t>
    <rPh sb="0" eb="2">
      <t>ハッセイ</t>
    </rPh>
    <rPh sb="10" eb="12">
      <t>ジコ</t>
    </rPh>
    <rPh sb="13" eb="16">
      <t>チメイテキ</t>
    </rPh>
    <rPh sb="24" eb="25">
      <t>オサ</t>
    </rPh>
    <phoneticPr fontId="9"/>
  </si>
  <si>
    <t>↑項目の説明を参照する場合は[+]ボタンでD,E列を表示する</t>
    <rPh sb="1" eb="3">
      <t>コウモク</t>
    </rPh>
    <rPh sb="4" eb="6">
      <t>セツメイ</t>
    </rPh>
    <rPh sb="7" eb="9">
      <t>サンショウ</t>
    </rPh>
    <rPh sb="11" eb="13">
      <t>バアイ</t>
    </rPh>
    <rPh sb="24" eb="25">
      <t>レツ</t>
    </rPh>
    <rPh sb="26" eb="28">
      <t>ヒョウジ</t>
    </rPh>
    <phoneticPr fontId="9"/>
  </si>
  <si>
    <t>活用すべきデータを扱っているシステムか、または今後扱う可能性があるか。活用すべきデータ項目を回答する。
　　回答例：顧客の住所、注文履歴</t>
    <rPh sb="0" eb="2">
      <t>カツヨウ</t>
    </rPh>
    <rPh sb="9" eb="10">
      <t>アツカ</t>
    </rPh>
    <rPh sb="43" eb="45">
      <t>コウモク</t>
    </rPh>
    <rPh sb="61" eb="63">
      <t>ジュウショ</t>
    </rPh>
    <rPh sb="64" eb="66">
      <t>チュウモン</t>
    </rPh>
    <rPh sb="66" eb="68">
      <t>リレキ</t>
    </rPh>
    <phoneticPr fontId="9"/>
  </si>
  <si>
    <t>顧客の住所、注文履歴</t>
  </si>
  <si>
    <t>適切なITシステム運用の実施</t>
    <rPh sb="0" eb="2">
      <t>テキセツ</t>
    </rPh>
    <rPh sb="9" eb="11">
      <t>ウンヨウ</t>
    </rPh>
    <rPh sb="12" eb="14">
      <t>ジッシ</t>
    </rPh>
    <phoneticPr fontId="9"/>
  </si>
  <si>
    <t>ITシステム運用について、標準ルールに従い、必要に応じて運用機能、役割、規定、手順の追加または変更を実施し、テストで確認しているか。
例：リソース管理、ライブラリ／リリース管理、本番環境へのリリース、
　　監視、障害連絡、障害復旧、原因調査、恒久対処</t>
    <rPh sb="6" eb="8">
      <t>ウンヨウ</t>
    </rPh>
    <rPh sb="13" eb="15">
      <t>ヒョウジュン</t>
    </rPh>
    <rPh sb="19" eb="20">
      <t>シタガ</t>
    </rPh>
    <rPh sb="22" eb="24">
      <t>ヒツヨウ</t>
    </rPh>
    <rPh sb="25" eb="26">
      <t>オウ</t>
    </rPh>
    <rPh sb="28" eb="30">
      <t>ウンヨウ</t>
    </rPh>
    <rPh sb="30" eb="32">
      <t>キノウ</t>
    </rPh>
    <rPh sb="33" eb="35">
      <t>ヤクワリ</t>
    </rPh>
    <rPh sb="36" eb="38">
      <t>キテイ</t>
    </rPh>
    <rPh sb="39" eb="41">
      <t>テジュン</t>
    </rPh>
    <rPh sb="42" eb="44">
      <t>ツイカ</t>
    </rPh>
    <rPh sb="47" eb="49">
      <t>ヘンコウ</t>
    </rPh>
    <rPh sb="50" eb="52">
      <t>ジッシ</t>
    </rPh>
    <rPh sb="58" eb="60">
      <t>カクニン</t>
    </rPh>
    <phoneticPr fontId="9"/>
  </si>
  <si>
    <t>機能システム名：</t>
    <phoneticPr fontId="9"/>
  </si>
  <si>
    <t>※濃いオレンジの列のみ入力する。他は自動計算される。</t>
    <rPh sb="1" eb="2">
      <t>コ</t>
    </rPh>
    <rPh sb="8" eb="9">
      <t>レツ</t>
    </rPh>
    <rPh sb="11" eb="13">
      <t>ニュウリョク</t>
    </rPh>
    <rPh sb="16" eb="17">
      <t>タ</t>
    </rPh>
    <rPh sb="18" eb="20">
      <t>ジドウ</t>
    </rPh>
    <rPh sb="20" eb="22">
      <t>ケイサン</t>
    </rPh>
    <phoneticPr fontId="9"/>
  </si>
  <si>
    <t>列1</t>
  </si>
  <si>
    <t>対象／対象外</t>
    <rPh sb="0" eb="2">
      <t>タイショウタイショウ2</t>
    </rPh>
    <phoneticPr fontId="9"/>
  </si>
  <si>
    <t>回答（実施状況）</t>
    <rPh sb="0" eb="2">
      <t>カイトウ</t>
    </rPh>
    <rPh sb="3" eb="5">
      <t>ジッシ</t>
    </rPh>
    <rPh sb="5" eb="7">
      <t>ジョウキョウ</t>
    </rPh>
    <phoneticPr fontId="9"/>
  </si>
  <si>
    <t>回答（効果）</t>
    <rPh sb="0" eb="2">
      <t>カイトウ</t>
    </rPh>
    <rPh sb="3" eb="5">
      <t>コウカ</t>
    </rPh>
    <phoneticPr fontId="9"/>
  </si>
  <si>
    <t>列2</t>
  </si>
  <si>
    <t>対象外となる場合</t>
    <rPh sb="0" eb="3">
      <t>タイショウガイ</t>
    </rPh>
    <rPh sb="6" eb="8">
      <t>バアイ</t>
    </rPh>
    <phoneticPr fontId="9"/>
  </si>
  <si>
    <t>対象外ありの理由／なしの理由</t>
    <rPh sb="0" eb="3">
      <t>タイショウガイ</t>
    </rPh>
    <rPh sb="6" eb="8">
      <t>リユウ</t>
    </rPh>
    <rPh sb="12" eb="14">
      <t>リユウ</t>
    </rPh>
    <phoneticPr fontId="9"/>
  </si>
  <si>
    <r>
      <rPr>
        <b/>
        <sz val="11"/>
        <color rgb="FF000000"/>
        <rFont val="Meiryo UI"/>
        <family val="3"/>
        <charset val="128"/>
      </rPr>
      <t xml:space="preserve">データ活用性
</t>
    </r>
    <r>
      <rPr>
        <sz val="11"/>
        <color rgb="FF000000"/>
        <rFont val="Meiryo UI"/>
        <family val="3"/>
        <charset val="128"/>
      </rPr>
      <t>※SoR/SoEともに</t>
    </r>
    <phoneticPr fontId="9"/>
  </si>
  <si>
    <t>活用すべきデータの定義</t>
    <rPh sb="0" eb="2">
      <t>カツヨウ</t>
    </rPh>
    <rPh sb="9" eb="11">
      <t>テイギ</t>
    </rPh>
    <phoneticPr fontId="9"/>
  </si>
  <si>
    <t>あり</t>
    <phoneticPr fontId="9"/>
  </si>
  <si>
    <t>今後とも活用すべきデータを扱わない場合があり得るため</t>
    <rPh sb="0" eb="2">
      <t>コンゴ</t>
    </rPh>
    <rPh sb="4" eb="6">
      <t>カツヨウ</t>
    </rPh>
    <rPh sb="13" eb="14">
      <t>アツカ</t>
    </rPh>
    <rPh sb="17" eb="19">
      <t>バアイ</t>
    </rPh>
    <rPh sb="22" eb="23">
      <t>ウ</t>
    </rPh>
    <phoneticPr fontId="9"/>
  </si>
  <si>
    <t>新たなデータの追加容易性</t>
    <rPh sb="0" eb="1">
      <t>アラ</t>
    </rPh>
    <rPh sb="7" eb="9">
      <t>ツイカ</t>
    </rPh>
    <rPh sb="9" eb="12">
      <t>ヨウイセイ</t>
    </rPh>
    <phoneticPr fontId="9"/>
  </si>
  <si>
    <t>データの鮮度</t>
    <phoneticPr fontId="9"/>
  </si>
  <si>
    <t>データの量の変化への対応</t>
    <rPh sb="4" eb="5">
      <t>リョウ</t>
    </rPh>
    <rPh sb="6" eb="8">
      <t>ヘンカ</t>
    </rPh>
    <rPh sb="10" eb="12">
      <t>タイオウ</t>
    </rPh>
    <phoneticPr fontId="9"/>
  </si>
  <si>
    <t>データ分析へのインプット方法</t>
    <rPh sb="12" eb="14">
      <t>ホウホウ</t>
    </rPh>
    <phoneticPr fontId="9"/>
  </si>
  <si>
    <r>
      <rPr>
        <b/>
        <sz val="11"/>
        <color rgb="FF000000"/>
        <rFont val="Meiryo UI"/>
        <family val="3"/>
        <charset val="128"/>
      </rPr>
      <t xml:space="preserve">アジリティ
</t>
    </r>
    <r>
      <rPr>
        <sz val="11"/>
        <color rgb="FF000000"/>
        <rFont val="Meiryo UI"/>
        <family val="3"/>
        <charset val="128"/>
      </rPr>
      <t>（ユーザ要件への対応）</t>
    </r>
    <rPh sb="10" eb="12">
      <t>ヨウケン</t>
    </rPh>
    <rPh sb="14" eb="16">
      <t>タイオウ</t>
    </rPh>
    <phoneticPr fontId="9"/>
  </si>
  <si>
    <t>要件の精度を高める手法（デザインシンキングなど）</t>
    <rPh sb="0" eb="2">
      <t>ヨウケン</t>
    </rPh>
    <rPh sb="3" eb="5">
      <t>セイド</t>
    </rPh>
    <rPh sb="6" eb="7">
      <t>タカ</t>
    </rPh>
    <rPh sb="9" eb="11">
      <t>シュホウ</t>
    </rPh>
    <phoneticPr fontId="9"/>
  </si>
  <si>
    <t>隠れたニーズを、想定ユーザにヒアリング、ユーザ業務の体験などをもとに情報収集、実現したい課題を明確にしたうえで、要件の精度を高めているか</t>
    <rPh sb="0" eb="1">
      <t>カク</t>
    </rPh>
    <rPh sb="4" eb="5">
      <t>キ</t>
    </rPh>
    <rPh sb="23" eb="25">
      <t>ギョウム</t>
    </rPh>
    <rPh sb="26" eb="28">
      <t>タイケン</t>
    </rPh>
    <rPh sb="34" eb="36">
      <t>ジョウホウ</t>
    </rPh>
    <rPh sb="36" eb="38">
      <t>シュウシュウ</t>
    </rPh>
    <rPh sb="47" eb="49">
      <t>メイカク</t>
    </rPh>
    <phoneticPr fontId="9"/>
  </si>
  <si>
    <t>最初は不明確な要件の、精度を高めて要件変更の回数を減らすことができているか（ユーザの要求に十分応えたうえで）</t>
    <rPh sb="0" eb="2">
      <t>サイショ</t>
    </rPh>
    <rPh sb="3" eb="6">
      <t>フメイカク</t>
    </rPh>
    <rPh sb="11" eb="13">
      <t>セイド</t>
    </rPh>
    <rPh sb="17" eb="19">
      <t>ヨウケン</t>
    </rPh>
    <rPh sb="42" eb="44">
      <t>ヨウキュウ</t>
    </rPh>
    <rPh sb="45" eb="47">
      <t>ジュウブン</t>
    </rPh>
    <rPh sb="47" eb="48">
      <t>コタ</t>
    </rPh>
    <phoneticPr fontId="9"/>
  </si>
  <si>
    <t>なし</t>
    <phoneticPr fontId="9"/>
  </si>
  <si>
    <t>いかなる機能システムでも、程度の差はあれユーザ要件への対応は必要となるため</t>
    <rPh sb="13" eb="15">
      <t>テイド</t>
    </rPh>
    <rPh sb="16" eb="17">
      <t>サ</t>
    </rPh>
    <rPh sb="23" eb="25">
      <t>ヨウケン</t>
    </rPh>
    <rPh sb="27" eb="29">
      <t>タイオウ</t>
    </rPh>
    <rPh sb="30" eb="32">
      <t>ヒツヨウ</t>
    </rPh>
    <phoneticPr fontId="9"/>
  </si>
  <si>
    <t>要件を確認し易い仕組み（アジャイル開発など）</t>
    <rPh sb="0" eb="2">
      <t>ヨウケン</t>
    </rPh>
    <rPh sb="3" eb="5">
      <t>カクニン</t>
    </rPh>
    <rPh sb="6" eb="7">
      <t>ヤス</t>
    </rPh>
    <rPh sb="8" eb="10">
      <t>シク</t>
    </rPh>
    <rPh sb="17" eb="19">
      <t>カイハツ</t>
    </rPh>
    <phoneticPr fontId="9"/>
  </si>
  <si>
    <t>必要最小限の機能を素早く実装し、動作するソフトウェアを想定ユーザが使用して、仮説を検証しながら要件を確定しているか（それに適したアジャイル開発などの手法、環境を取り入れているか）</t>
    <rPh sb="6" eb="8">
      <t>キノウ</t>
    </rPh>
    <rPh sb="9" eb="11">
      <t>スバヤ</t>
    </rPh>
    <rPh sb="38" eb="40">
      <t>カセツ</t>
    </rPh>
    <rPh sb="41" eb="43">
      <t>ケンショウ</t>
    </rPh>
    <rPh sb="47" eb="49">
      <t>ヨウケン</t>
    </rPh>
    <rPh sb="50" eb="52">
      <t>カクテイ</t>
    </rPh>
    <rPh sb="61" eb="62">
      <t>テキ</t>
    </rPh>
    <rPh sb="69" eb="71">
      <t>カイハツ</t>
    </rPh>
    <rPh sb="74" eb="76">
      <t>シュホウ</t>
    </rPh>
    <rPh sb="77" eb="79">
      <t>カンキョウ</t>
    </rPh>
    <rPh sb="80" eb="81">
      <t>ト</t>
    </rPh>
    <rPh sb="82" eb="83">
      <t>イ</t>
    </rPh>
    <phoneticPr fontId="9"/>
  </si>
  <si>
    <t>最初は不明確な要件を、素早く容易に確認し明確にできているか</t>
    <rPh sb="0" eb="2">
      <t>サイショ</t>
    </rPh>
    <rPh sb="3" eb="6">
      <t>フメイカク</t>
    </rPh>
    <rPh sb="7" eb="9">
      <t>ヨウケン</t>
    </rPh>
    <rPh sb="11" eb="13">
      <t>スバヤ</t>
    </rPh>
    <rPh sb="14" eb="16">
      <t>ヨウイ</t>
    </rPh>
    <rPh sb="17" eb="19">
      <t>カクニン</t>
    </rPh>
    <rPh sb="20" eb="22">
      <t>メイカク</t>
    </rPh>
    <phoneticPr fontId="9"/>
  </si>
  <si>
    <t>要件変更し易い実装</t>
    <rPh sb="0" eb="2">
      <t>ヨウケン</t>
    </rPh>
    <rPh sb="2" eb="4">
      <t>ヘンコウ</t>
    </rPh>
    <rPh sb="5" eb="6">
      <t>ヤス</t>
    </rPh>
    <rPh sb="7" eb="9">
      <t>ジッソウ</t>
    </rPh>
    <phoneticPr fontId="9"/>
  </si>
  <si>
    <t>小さい業務機能などの単位で、独立して開発できるような作りになっているか（適切なデータ分離、機能分割、構造化、カプセル化、重複や矛盾のないデータ、必要十分な設計情報の記述、など）</t>
    <rPh sb="0" eb="1">
      <t>チイ</t>
    </rPh>
    <rPh sb="3" eb="5">
      <t>ギョウム</t>
    </rPh>
    <rPh sb="5" eb="7">
      <t>キノウ</t>
    </rPh>
    <rPh sb="10" eb="12">
      <t>タンイ</t>
    </rPh>
    <rPh sb="14" eb="16">
      <t>ドクリツ</t>
    </rPh>
    <rPh sb="18" eb="20">
      <t>カイハツ</t>
    </rPh>
    <rPh sb="26" eb="27">
      <t>ツク</t>
    </rPh>
    <rPh sb="36" eb="38">
      <t>テキセツ</t>
    </rPh>
    <rPh sb="42" eb="44">
      <t>ブンリ</t>
    </rPh>
    <rPh sb="45" eb="47">
      <t>キノウ</t>
    </rPh>
    <rPh sb="50" eb="53">
      <t>コウゾウカ</t>
    </rPh>
    <rPh sb="72" eb="74">
      <t>ヒツヨウ</t>
    </rPh>
    <rPh sb="74" eb="76">
      <t>ジュウブン</t>
    </rPh>
    <rPh sb="77" eb="79">
      <t>セッケイ</t>
    </rPh>
    <rPh sb="79" eb="81">
      <t>ジョウホウ</t>
    </rPh>
    <rPh sb="82" eb="84">
      <t>キジュツ</t>
    </rPh>
    <phoneticPr fontId="9"/>
  </si>
  <si>
    <t>頻繁な要件変更が有っても、修正や作り直しを迅速にできて、必要最小限の手戻りで、対応できているか</t>
    <rPh sb="3" eb="5">
      <t>ヨウケン</t>
    </rPh>
    <rPh sb="8" eb="9">
      <t>ア</t>
    </rPh>
    <rPh sb="28" eb="30">
      <t>ヒツヨウ</t>
    </rPh>
    <rPh sb="30" eb="33">
      <t>サイショウゲン</t>
    </rPh>
    <rPh sb="34" eb="35">
      <t>テ</t>
    </rPh>
    <rPh sb="35" eb="36">
      <t>モド</t>
    </rPh>
    <rPh sb="39" eb="41">
      <t>タイオウ</t>
    </rPh>
    <phoneticPr fontId="9"/>
  </si>
  <si>
    <t>機能分割の容易性</t>
    <rPh sb="0" eb="2">
      <t>キノウ</t>
    </rPh>
    <rPh sb="2" eb="4">
      <t>ブンカツ</t>
    </rPh>
    <rPh sb="5" eb="8">
      <t>ヨウイセイ</t>
    </rPh>
    <phoneticPr fontId="9"/>
  </si>
  <si>
    <t>機能追加を繰り返すなどにより、業務機能が大きくなるとアジリティは下がるため、適度な大きさで疎結合な業務機能にシステムを簡単に分割できるか</t>
    <rPh sb="0" eb="2">
      <t>キノウ</t>
    </rPh>
    <rPh sb="2" eb="4">
      <t>ツイカ</t>
    </rPh>
    <rPh sb="5" eb="6">
      <t>ク</t>
    </rPh>
    <rPh sb="7" eb="8">
      <t>カエ</t>
    </rPh>
    <rPh sb="15" eb="17">
      <t>ギョウム</t>
    </rPh>
    <rPh sb="17" eb="19">
      <t>キノウ</t>
    </rPh>
    <rPh sb="20" eb="21">
      <t>オオ</t>
    </rPh>
    <rPh sb="32" eb="33">
      <t>サ</t>
    </rPh>
    <rPh sb="38" eb="40">
      <t>テキド</t>
    </rPh>
    <rPh sb="41" eb="42">
      <t>オオ</t>
    </rPh>
    <rPh sb="45" eb="48">
      <t>ソケツゴウ</t>
    </rPh>
    <rPh sb="49" eb="51">
      <t>ギョウム</t>
    </rPh>
    <rPh sb="51" eb="53">
      <t>キノウ</t>
    </rPh>
    <rPh sb="59" eb="61">
      <t>カンタン</t>
    </rPh>
    <rPh sb="62" eb="64">
      <t>ブンカツ</t>
    </rPh>
    <phoneticPr fontId="9"/>
  </si>
  <si>
    <t>機能追加などによる業務機能の肥大化を回避して、素早い対応を維持できているか</t>
    <rPh sb="0" eb="2">
      <t>キノウ</t>
    </rPh>
    <rPh sb="2" eb="4">
      <t>ツイカ</t>
    </rPh>
    <rPh sb="9" eb="11">
      <t>ギョウム</t>
    </rPh>
    <rPh sb="11" eb="13">
      <t>キノウ</t>
    </rPh>
    <rPh sb="14" eb="17">
      <t>ヒダイカ</t>
    </rPh>
    <rPh sb="18" eb="20">
      <t>カイヒ</t>
    </rPh>
    <rPh sb="23" eb="25">
      <t>スバヤ</t>
    </rPh>
    <rPh sb="26" eb="28">
      <t>タイオウ</t>
    </rPh>
    <rPh sb="29" eb="31">
      <t>イジ</t>
    </rPh>
    <phoneticPr fontId="9"/>
  </si>
  <si>
    <t>いかなる機能システムでも、程度の差はあれこのような柔軟性維持は必要となるため</t>
    <rPh sb="13" eb="15">
      <t>テイド</t>
    </rPh>
    <rPh sb="16" eb="17">
      <t>サ</t>
    </rPh>
    <rPh sb="25" eb="28">
      <t>ジュウナンセイ</t>
    </rPh>
    <rPh sb="28" eb="30">
      <t>イジ</t>
    </rPh>
    <rPh sb="31" eb="33">
      <t>ヒツヨウ</t>
    </rPh>
    <phoneticPr fontId="9"/>
  </si>
  <si>
    <t>迅速な対応のための組織・体制</t>
    <rPh sb="0" eb="2">
      <t>ジンソク</t>
    </rPh>
    <rPh sb="3" eb="5">
      <t>タイオウ</t>
    </rPh>
    <rPh sb="9" eb="11">
      <t>ソシキ</t>
    </rPh>
    <rPh sb="12" eb="14">
      <t>タイセイ</t>
    </rPh>
    <phoneticPr fontId="9"/>
  </si>
  <si>
    <t>事業責任者、業務担当、システム担当が三位一体となって、製品／サービスのシステム対応を迅速に実施できる組織・体制を取っているか
※システム対応の度に、社内調整、承認などで時間をかけないため</t>
    <rPh sb="0" eb="2">
      <t>ジギョウ</t>
    </rPh>
    <rPh sb="2" eb="5">
      <t>セキニンシャ</t>
    </rPh>
    <rPh sb="6" eb="8">
      <t>ギョウム</t>
    </rPh>
    <rPh sb="8" eb="10">
      <t>タントウ</t>
    </rPh>
    <rPh sb="15" eb="17">
      <t>タントウ</t>
    </rPh>
    <rPh sb="18" eb="20">
      <t>サンミ</t>
    </rPh>
    <rPh sb="20" eb="22">
      <t>イッタイ</t>
    </rPh>
    <rPh sb="39" eb="41">
      <t>タイオウ</t>
    </rPh>
    <rPh sb="42" eb="44">
      <t>ジンソク</t>
    </rPh>
    <rPh sb="45" eb="47">
      <t>ジッシ</t>
    </rPh>
    <rPh sb="50" eb="52">
      <t>ソシキ</t>
    </rPh>
    <rPh sb="53" eb="55">
      <t>タイセイ</t>
    </rPh>
    <rPh sb="56" eb="57">
      <t>ト</t>
    </rPh>
    <rPh sb="68" eb="70">
      <t>タイオウ</t>
    </rPh>
    <rPh sb="71" eb="72">
      <t>タビ</t>
    </rPh>
    <rPh sb="74" eb="76">
      <t>シャナイ</t>
    </rPh>
    <rPh sb="76" eb="78">
      <t>チョウセイ</t>
    </rPh>
    <rPh sb="79" eb="81">
      <t>ショウニン</t>
    </rPh>
    <rPh sb="84" eb="86">
      <t>ジカン</t>
    </rPh>
    <phoneticPr fontId="9"/>
  </si>
  <si>
    <t>新たな要件、変更要件に対して、社内の意思疎通・確認・決定を迅速に実施できているか</t>
    <rPh sb="0" eb="1">
      <t>アラ</t>
    </rPh>
    <rPh sb="3" eb="5">
      <t>ヨウケン</t>
    </rPh>
    <rPh sb="6" eb="8">
      <t>ヘンコウ</t>
    </rPh>
    <rPh sb="8" eb="10">
      <t>ヨウケン</t>
    </rPh>
    <rPh sb="11" eb="12">
      <t>タイ</t>
    </rPh>
    <rPh sb="15" eb="17">
      <t>シャナイ</t>
    </rPh>
    <rPh sb="18" eb="20">
      <t>イシ</t>
    </rPh>
    <rPh sb="20" eb="22">
      <t>ソツウ</t>
    </rPh>
    <rPh sb="23" eb="25">
      <t>カクニン</t>
    </rPh>
    <rPh sb="26" eb="28">
      <t>ケッテイ</t>
    </rPh>
    <rPh sb="29" eb="31">
      <t>ジンソク</t>
    </rPh>
    <rPh sb="32" eb="34">
      <t>ジッシ</t>
    </rPh>
    <phoneticPr fontId="9"/>
  </si>
  <si>
    <t>いかなる機能システムでも、程度の差はあれこのようなユーザ対応は必要となるため</t>
    <rPh sb="13" eb="15">
      <t>テイド</t>
    </rPh>
    <rPh sb="16" eb="17">
      <t>サ</t>
    </rPh>
    <rPh sb="28" eb="30">
      <t>タイオウ</t>
    </rPh>
    <rPh sb="31" eb="33">
      <t>ヒツヨウ</t>
    </rPh>
    <phoneticPr fontId="9"/>
  </si>
  <si>
    <t>エコシステムの活用、連携の容易さ</t>
    <rPh sb="7" eb="9">
      <t>カツヨウ</t>
    </rPh>
    <rPh sb="10" eb="12">
      <t>レンケイ</t>
    </rPh>
    <rPh sb="13" eb="15">
      <t>ヨウイ</t>
    </rPh>
    <phoneticPr fontId="9"/>
  </si>
  <si>
    <t>今後ともエコシステムを活用または連携する予定がない場合があり得るため</t>
    <rPh sb="0" eb="2">
      <t>コンゴ</t>
    </rPh>
    <rPh sb="11" eb="13">
      <t>カツヨウ</t>
    </rPh>
    <rPh sb="16" eb="18">
      <t>レンケイ</t>
    </rPh>
    <rPh sb="20" eb="22">
      <t>ヨテイ</t>
    </rPh>
    <rPh sb="25" eb="27">
      <t>バアイ</t>
    </rPh>
    <rPh sb="30" eb="31">
      <t>ウ</t>
    </rPh>
    <phoneticPr fontId="9"/>
  </si>
  <si>
    <t>（非機能要件への対応）</t>
    <rPh sb="1" eb="2">
      <t>ヒ</t>
    </rPh>
    <rPh sb="2" eb="4">
      <t>キノウ</t>
    </rPh>
    <rPh sb="4" eb="6">
      <t>ヨウケン</t>
    </rPh>
    <rPh sb="8" eb="10">
      <t>タイオウ</t>
    </rPh>
    <phoneticPr fontId="9"/>
  </si>
  <si>
    <t>アクセス急増への俊敏な対処</t>
    <rPh sb="4" eb="6">
      <t>キュウゾウ</t>
    </rPh>
    <rPh sb="8" eb="10">
      <t>シュンビン</t>
    </rPh>
    <rPh sb="11" eb="13">
      <t>タイショ</t>
    </rPh>
    <phoneticPr fontId="9"/>
  </si>
  <si>
    <t>アクセス数の急激な変化に対して、業務機能単位でのリソース増減を容易に実施できるか。
※例えば、処理量増加に対して、素早くリソース拡張で対処し、通常状態ではリソースを元に戻すなど</t>
    <rPh sb="4" eb="5">
      <t>スウ</t>
    </rPh>
    <rPh sb="6" eb="8">
      <t>キュウゲキ</t>
    </rPh>
    <rPh sb="9" eb="11">
      <t>ヘンカ</t>
    </rPh>
    <rPh sb="12" eb="13">
      <t>タイ</t>
    </rPh>
    <rPh sb="16" eb="18">
      <t>ギョウム</t>
    </rPh>
    <rPh sb="18" eb="20">
      <t>キノウ</t>
    </rPh>
    <rPh sb="20" eb="22">
      <t>タンイ</t>
    </rPh>
    <rPh sb="28" eb="30">
      <t>ゾウゲン</t>
    </rPh>
    <rPh sb="31" eb="33">
      <t>ヨウイ</t>
    </rPh>
    <rPh sb="34" eb="36">
      <t>ジッシ</t>
    </rPh>
    <rPh sb="50" eb="52">
      <t>ゾウカ</t>
    </rPh>
    <rPh sb="53" eb="54">
      <t>タイ</t>
    </rPh>
    <rPh sb="57" eb="59">
      <t>スバヤ</t>
    </rPh>
    <rPh sb="61" eb="63">
      <t>スバヤ</t>
    </rPh>
    <phoneticPr fontId="9"/>
  </si>
  <si>
    <t>アクセス数の急増に、俊敏に対処することによりユーザ影響を出さないようにしているか（ピーク負荷に合わせて普段は必要ないリソースを常備していないか）</t>
    <rPh sb="4" eb="5">
      <t>スウ</t>
    </rPh>
    <rPh sb="6" eb="8">
      <t>キュウゾウ</t>
    </rPh>
    <rPh sb="10" eb="12">
      <t>シュンビン</t>
    </rPh>
    <rPh sb="13" eb="15">
      <t>タイショ</t>
    </rPh>
    <rPh sb="25" eb="27">
      <t>エイキョウ</t>
    </rPh>
    <rPh sb="28" eb="29">
      <t>ダ</t>
    </rPh>
    <rPh sb="44" eb="46">
      <t>フカ</t>
    </rPh>
    <rPh sb="47" eb="48">
      <t>ア</t>
    </rPh>
    <rPh sb="51" eb="53">
      <t>フダン</t>
    </rPh>
    <rPh sb="54" eb="56">
      <t>ヒツヨウ</t>
    </rPh>
    <rPh sb="63" eb="65">
      <t>ジョウビ</t>
    </rPh>
    <phoneticPr fontId="9"/>
  </si>
  <si>
    <t>いかなる機能システムでも、このようなアクセス増への対応は必要となる可能性があるため</t>
    <rPh sb="22" eb="23">
      <t>ゾウ</t>
    </rPh>
    <rPh sb="25" eb="27">
      <t>タイオウ</t>
    </rPh>
    <rPh sb="28" eb="30">
      <t>ヒツヨウ</t>
    </rPh>
    <rPh sb="33" eb="36">
      <t>カノウセイ</t>
    </rPh>
    <phoneticPr fontId="9"/>
  </si>
  <si>
    <t>システム障害の影響範囲の最小化</t>
    <rPh sb="4" eb="6">
      <t>ショウガイ</t>
    </rPh>
    <rPh sb="7" eb="9">
      <t>エイキョウ</t>
    </rPh>
    <rPh sb="9" eb="11">
      <t>ハンイ</t>
    </rPh>
    <rPh sb="12" eb="15">
      <t>サイショウカ</t>
    </rPh>
    <phoneticPr fontId="9"/>
  </si>
  <si>
    <t>想定外のアクセス急増により、障害が発生する場合には、影響範囲を対象の業務機能のみに閉じられるか。</t>
    <rPh sb="0" eb="2">
      <t>ソウテイ</t>
    </rPh>
    <rPh sb="2" eb="3">
      <t>ガイ</t>
    </rPh>
    <rPh sb="8" eb="10">
      <t>キュウゾウ</t>
    </rPh>
    <rPh sb="14" eb="16">
      <t>ショウガイ</t>
    </rPh>
    <rPh sb="17" eb="19">
      <t>ハッセイ</t>
    </rPh>
    <rPh sb="21" eb="23">
      <t>バアイ</t>
    </rPh>
    <rPh sb="31" eb="33">
      <t>タイショウ</t>
    </rPh>
    <rPh sb="34" eb="36">
      <t>ギョウム</t>
    </rPh>
    <rPh sb="36" eb="38">
      <t>キノウ</t>
    </rPh>
    <rPh sb="41" eb="42">
      <t>ト</t>
    </rPh>
    <phoneticPr fontId="9"/>
  </si>
  <si>
    <t>部分的な業務機能の障害に対するユーザ影響範囲を最小化できているか</t>
    <rPh sb="0" eb="3">
      <t>ブブンテキ</t>
    </rPh>
    <rPh sb="4" eb="6">
      <t>ギョウム</t>
    </rPh>
    <rPh sb="6" eb="8">
      <t>キノウ</t>
    </rPh>
    <rPh sb="9" eb="11">
      <t>ショウガイ</t>
    </rPh>
    <rPh sb="12" eb="13">
      <t>タイ</t>
    </rPh>
    <rPh sb="20" eb="22">
      <t>ハンイ</t>
    </rPh>
    <rPh sb="23" eb="26">
      <t>サイショウカ</t>
    </rPh>
    <phoneticPr fontId="9"/>
  </si>
  <si>
    <t>いかなる機能システムでも、このような障害への対応は必要となる可能性があるため</t>
    <rPh sb="18" eb="20">
      <t>ショウガイ</t>
    </rPh>
    <rPh sb="22" eb="24">
      <t>タイオウ</t>
    </rPh>
    <rPh sb="25" eb="27">
      <t>ヒツヨウ</t>
    </rPh>
    <rPh sb="30" eb="33">
      <t>カノウセイ</t>
    </rPh>
    <phoneticPr fontId="9"/>
  </si>
  <si>
    <t>ユーザデバイスが無い機能システムがあり得るため</t>
    <rPh sb="8" eb="9">
      <t>ナ</t>
    </rPh>
    <rPh sb="19" eb="20">
      <t>ウ</t>
    </rPh>
    <phoneticPr fontId="9"/>
  </si>
  <si>
    <t>個人情報項目の分離（個人情報にしない）</t>
    <rPh sb="0" eb="2">
      <t>コジン</t>
    </rPh>
    <rPh sb="2" eb="4">
      <t>ジョウホウ</t>
    </rPh>
    <rPh sb="4" eb="6">
      <t>コウモク</t>
    </rPh>
    <rPh sb="7" eb="9">
      <t>ブンリ</t>
    </rPh>
    <rPh sb="10" eb="12">
      <t>コジン</t>
    </rPh>
    <rPh sb="12" eb="14">
      <t>ジョウホウ</t>
    </rPh>
    <phoneticPr fontId="9"/>
  </si>
  <si>
    <t>個人情報を扱わない場合があり得るため</t>
    <rPh sb="0" eb="2">
      <t>コジン</t>
    </rPh>
    <rPh sb="2" eb="4">
      <t>ジョウホウ</t>
    </rPh>
    <rPh sb="5" eb="6">
      <t>アツカ</t>
    </rPh>
    <rPh sb="9" eb="11">
      <t>バアイ</t>
    </rPh>
    <rPh sb="14" eb="15">
      <t>ウ</t>
    </rPh>
    <phoneticPr fontId="9"/>
  </si>
  <si>
    <t>個人情報の容易な管理、アクセスコントロール</t>
    <rPh sb="0" eb="2">
      <t>コジン</t>
    </rPh>
    <rPh sb="2" eb="4">
      <t>ジョウホウ</t>
    </rPh>
    <rPh sb="5" eb="7">
      <t>ヨウイ</t>
    </rPh>
    <rPh sb="8" eb="10">
      <t>カンリ</t>
    </rPh>
    <phoneticPr fontId="9"/>
  </si>
  <si>
    <t>セキュリティ対策への俊敏な対応</t>
    <rPh sb="6" eb="8">
      <t>タイサク</t>
    </rPh>
    <rPh sb="10" eb="12">
      <t>シュンビン</t>
    </rPh>
    <rPh sb="13" eb="15">
      <t>タイオウ</t>
    </rPh>
    <phoneticPr fontId="9"/>
  </si>
  <si>
    <t>デジタル変革における、セキュリティ強化に柔軟かつ迅速に対応できるか
例：新たな脅威に対して、ユーザ認証を迅速に強化できるか
　　　追跡調査のためのログ取得を簡単に追加できるか</t>
    <rPh sb="4" eb="6">
      <t>ヘンカク</t>
    </rPh>
    <rPh sb="17" eb="19">
      <t>キョウカ</t>
    </rPh>
    <rPh sb="20" eb="22">
      <t>ジュウナン</t>
    </rPh>
    <rPh sb="24" eb="26">
      <t>ジンソク</t>
    </rPh>
    <rPh sb="27" eb="29">
      <t>タイオウ</t>
    </rPh>
    <rPh sb="34" eb="35">
      <t>レイ</t>
    </rPh>
    <rPh sb="36" eb="37">
      <t>アラ</t>
    </rPh>
    <rPh sb="39" eb="41">
      <t>キョウイ</t>
    </rPh>
    <rPh sb="42" eb="43">
      <t>タイ</t>
    </rPh>
    <rPh sb="49" eb="51">
      <t>ニンショウ</t>
    </rPh>
    <rPh sb="52" eb="54">
      <t>ジンソク</t>
    </rPh>
    <rPh sb="55" eb="57">
      <t>キョウカ</t>
    </rPh>
    <rPh sb="65" eb="67">
      <t>ツイセキ</t>
    </rPh>
    <rPh sb="67" eb="69">
      <t>チョウサ</t>
    </rPh>
    <rPh sb="75" eb="77">
      <t>シュトク</t>
    </rPh>
    <rPh sb="81" eb="83">
      <t>ツイカ</t>
    </rPh>
    <phoneticPr fontId="9"/>
  </si>
  <si>
    <t>変化するセキュリティ要件にも、俊敏に対応できているか</t>
    <rPh sb="0" eb="2">
      <t>ヘンカ</t>
    </rPh>
    <rPh sb="10" eb="12">
      <t>ヨウケン</t>
    </rPh>
    <phoneticPr fontId="9"/>
  </si>
  <si>
    <t>いかなる機能システムでも、程度の差はあれセキュリティへの対応は必要となるため</t>
    <rPh sb="13" eb="15">
      <t>テイド</t>
    </rPh>
    <rPh sb="16" eb="17">
      <t>サ</t>
    </rPh>
    <rPh sb="28" eb="30">
      <t>タイオウ</t>
    </rPh>
    <rPh sb="31" eb="33">
      <t>ヒツヨウ</t>
    </rPh>
    <phoneticPr fontId="9"/>
  </si>
  <si>
    <t xml:space="preserve">スピード
</t>
    <phoneticPr fontId="9"/>
  </si>
  <si>
    <t>開発・テスト環境の迅速な準備</t>
    <rPh sb="0" eb="2">
      <t>カイハツ</t>
    </rPh>
    <rPh sb="6" eb="8">
      <t>カンキョウ</t>
    </rPh>
    <rPh sb="9" eb="11">
      <t>ジンソク</t>
    </rPh>
    <rPh sb="12" eb="14">
      <t>ジュンビ</t>
    </rPh>
    <phoneticPr fontId="9"/>
  </si>
  <si>
    <t>必要に応じて、開発・テスト環境をすぐに構築できるか（クラウドサービスなど）</t>
    <rPh sb="0" eb="2">
      <t>ヒツヨウ</t>
    </rPh>
    <rPh sb="3" eb="4">
      <t>オウ</t>
    </rPh>
    <rPh sb="7" eb="9">
      <t>カイハツ</t>
    </rPh>
    <rPh sb="13" eb="15">
      <t>カンキョウ</t>
    </rPh>
    <rPh sb="19" eb="21">
      <t>コウチク</t>
    </rPh>
    <phoneticPr fontId="9"/>
  </si>
  <si>
    <t>時間をかけずに、開発・テスト環境の準備できているか</t>
    <rPh sb="0" eb="2">
      <t>ジカン</t>
    </rPh>
    <rPh sb="8" eb="10">
      <t>カイハツ</t>
    </rPh>
    <rPh sb="14" eb="16">
      <t>カンキョウ</t>
    </rPh>
    <rPh sb="17" eb="19">
      <t>ジュンビ</t>
    </rPh>
    <phoneticPr fontId="9"/>
  </si>
  <si>
    <t>いかなる機能システムでも、開発・テスト環境の準備は必要となる可能性があるため</t>
    <rPh sb="13" eb="15">
      <t>カイハツ</t>
    </rPh>
    <rPh sb="19" eb="21">
      <t>カンキョウ</t>
    </rPh>
    <rPh sb="22" eb="24">
      <t>ジュンビ</t>
    </rPh>
    <rPh sb="25" eb="27">
      <t>ヒツヨウ</t>
    </rPh>
    <rPh sb="30" eb="33">
      <t>カノウセイ</t>
    </rPh>
    <phoneticPr fontId="9"/>
  </si>
  <si>
    <t>要件確認・調査・見積もり範囲の極小化</t>
    <rPh sb="0" eb="2">
      <t>ヨウケン</t>
    </rPh>
    <rPh sb="2" eb="4">
      <t>カクニン</t>
    </rPh>
    <rPh sb="5" eb="7">
      <t>チョウサ</t>
    </rPh>
    <rPh sb="8" eb="10">
      <t>ミツ</t>
    </rPh>
    <rPh sb="12" eb="14">
      <t>ハンイ</t>
    </rPh>
    <rPh sb="15" eb="18">
      <t>キョクショウカ</t>
    </rPh>
    <phoneticPr fontId="9"/>
  </si>
  <si>
    <t>機能追加、変更の場合の修正箇所を特定し易く、修正による影響が狭い範囲内に閉じるようなモジュール構造、データ構造、業務機能呼び出しのインタフェースになっているか。</t>
    <rPh sb="0" eb="2">
      <t>キノウ</t>
    </rPh>
    <rPh sb="2" eb="4">
      <t>ツイカ</t>
    </rPh>
    <rPh sb="5" eb="7">
      <t>ヘンコウ</t>
    </rPh>
    <rPh sb="8" eb="10">
      <t>バアイ</t>
    </rPh>
    <rPh sb="11" eb="13">
      <t>シュウセイ</t>
    </rPh>
    <rPh sb="13" eb="15">
      <t>カショ</t>
    </rPh>
    <rPh sb="16" eb="18">
      <t>トクテイ</t>
    </rPh>
    <rPh sb="19" eb="20">
      <t>ヤス</t>
    </rPh>
    <rPh sb="22" eb="24">
      <t>シュウセイ</t>
    </rPh>
    <rPh sb="27" eb="29">
      <t>エイキョウ</t>
    </rPh>
    <rPh sb="30" eb="31">
      <t>セマ</t>
    </rPh>
    <rPh sb="32" eb="34">
      <t>ハンイ</t>
    </rPh>
    <rPh sb="34" eb="35">
      <t>ナイ</t>
    </rPh>
    <rPh sb="36" eb="37">
      <t>ト</t>
    </rPh>
    <rPh sb="47" eb="49">
      <t>コウゾウ</t>
    </rPh>
    <rPh sb="53" eb="55">
      <t>コウゾウ</t>
    </rPh>
    <rPh sb="56" eb="58">
      <t>ギョウム</t>
    </rPh>
    <rPh sb="58" eb="60">
      <t>キノウ</t>
    </rPh>
    <rPh sb="60" eb="61">
      <t>ヨ</t>
    </rPh>
    <rPh sb="62" eb="63">
      <t>ダ</t>
    </rPh>
    <phoneticPr fontId="9"/>
  </si>
  <si>
    <t>業務機能の変更による影響範囲が極小化され、要件確認、調査、分析、見積もりに時間をかけずにすんでいるか</t>
    <rPh sb="0" eb="2">
      <t>ギョウム</t>
    </rPh>
    <rPh sb="2" eb="4">
      <t>キノウ</t>
    </rPh>
    <rPh sb="5" eb="7">
      <t>ヘンコウ</t>
    </rPh>
    <rPh sb="10" eb="12">
      <t>エイキョウ</t>
    </rPh>
    <rPh sb="12" eb="14">
      <t>ハンイ</t>
    </rPh>
    <rPh sb="15" eb="18">
      <t>キョクショウカ</t>
    </rPh>
    <rPh sb="21" eb="23">
      <t>ヨウケン</t>
    </rPh>
    <rPh sb="23" eb="25">
      <t>カクニン</t>
    </rPh>
    <rPh sb="26" eb="28">
      <t>チョウサ</t>
    </rPh>
    <rPh sb="29" eb="31">
      <t>ブンセキ</t>
    </rPh>
    <rPh sb="32" eb="34">
      <t>ミツ</t>
    </rPh>
    <rPh sb="37" eb="39">
      <t>ジカン</t>
    </rPh>
    <phoneticPr fontId="9"/>
  </si>
  <si>
    <t>いかなる機能システムでも、このような見積もり対応は必要となる可能性があるため</t>
    <rPh sb="18" eb="20">
      <t>ミツ</t>
    </rPh>
    <rPh sb="22" eb="24">
      <t>タイオウ</t>
    </rPh>
    <rPh sb="25" eb="27">
      <t>ヒツヨウ</t>
    </rPh>
    <rPh sb="30" eb="33">
      <t>カノウセイ</t>
    </rPh>
    <phoneticPr fontId="9"/>
  </si>
  <si>
    <t>新規設計・開発量の削減</t>
    <rPh sb="0" eb="2">
      <t>シンキ</t>
    </rPh>
    <rPh sb="2" eb="4">
      <t>セッケイ</t>
    </rPh>
    <rPh sb="5" eb="7">
      <t>カイハツ</t>
    </rPh>
    <rPh sb="7" eb="8">
      <t>リョウ</t>
    </rPh>
    <rPh sb="9" eb="11">
      <t>サクゲン</t>
    </rPh>
    <phoneticPr fontId="9"/>
  </si>
  <si>
    <t>部品化した業務機能を、他の業務機能から積極的に利用して開発量と維持（保守）していくソースコードの量を削減しているか。公開された外部サービスを利用しているか。</t>
    <rPh sb="11" eb="12">
      <t>タ</t>
    </rPh>
    <rPh sb="13" eb="15">
      <t>ギョウム</t>
    </rPh>
    <rPh sb="15" eb="17">
      <t>キノウ</t>
    </rPh>
    <rPh sb="19" eb="22">
      <t>セッキョクテキ</t>
    </rPh>
    <rPh sb="23" eb="25">
      <t>リヨウ</t>
    </rPh>
    <rPh sb="31" eb="33">
      <t>イジ</t>
    </rPh>
    <rPh sb="34" eb="36">
      <t>ホシュ</t>
    </rPh>
    <rPh sb="48" eb="49">
      <t>リョウ</t>
    </rPh>
    <rPh sb="50" eb="52">
      <t>サクゲン</t>
    </rPh>
    <rPh sb="58" eb="60">
      <t>コウカイ</t>
    </rPh>
    <rPh sb="63" eb="65">
      <t>ガイブ</t>
    </rPh>
    <rPh sb="70" eb="72">
      <t>リヨウ</t>
    </rPh>
    <phoneticPr fontId="9"/>
  </si>
  <si>
    <t>目標品質を犠牲にせずに、設計・製造にかかる時間を大幅に削減できているか</t>
    <rPh sb="0" eb="2">
      <t>モクヒョウ</t>
    </rPh>
    <rPh sb="2" eb="4">
      <t>ヒンシツ</t>
    </rPh>
    <rPh sb="5" eb="7">
      <t>ギセイ</t>
    </rPh>
    <rPh sb="12" eb="14">
      <t>セッケイ</t>
    </rPh>
    <rPh sb="15" eb="17">
      <t>セイゾウ</t>
    </rPh>
    <rPh sb="21" eb="23">
      <t>ジカン</t>
    </rPh>
    <rPh sb="24" eb="26">
      <t>オオハバ</t>
    </rPh>
    <rPh sb="27" eb="29">
      <t>サクゲン</t>
    </rPh>
    <phoneticPr fontId="9"/>
  </si>
  <si>
    <t>いかなる機能システムでも、程度の差はあれ開発量削減は必要となるため</t>
    <rPh sb="13" eb="15">
      <t>テイド</t>
    </rPh>
    <rPh sb="16" eb="17">
      <t>サ</t>
    </rPh>
    <rPh sb="20" eb="22">
      <t>カイハツ</t>
    </rPh>
    <rPh sb="22" eb="23">
      <t>リョウ</t>
    </rPh>
    <rPh sb="23" eb="25">
      <t>サクゲン</t>
    </rPh>
    <rPh sb="26" eb="28">
      <t>ヒツヨウ</t>
    </rPh>
    <phoneticPr fontId="9"/>
  </si>
  <si>
    <t>テストの自動化</t>
    <rPh sb="4" eb="7">
      <t>ジドウカ</t>
    </rPh>
    <phoneticPr fontId="9"/>
  </si>
  <si>
    <t>いかなる機能システムでも、程度の差はあれこのような自動化は必要となるため</t>
    <rPh sb="13" eb="15">
      <t>テイド</t>
    </rPh>
    <rPh sb="16" eb="17">
      <t>サ</t>
    </rPh>
    <rPh sb="25" eb="27">
      <t>ジドウ</t>
    </rPh>
    <rPh sb="27" eb="28">
      <t>カ</t>
    </rPh>
    <rPh sb="29" eb="31">
      <t>ヒツヨウ</t>
    </rPh>
    <phoneticPr fontId="9"/>
  </si>
  <si>
    <t>本番リリースの自動化（デリバリーの自動化）</t>
    <rPh sb="0" eb="2">
      <t>ホンバン</t>
    </rPh>
    <rPh sb="7" eb="10">
      <t>ジドウカ</t>
    </rPh>
    <phoneticPr fontId="9"/>
  </si>
  <si>
    <t>目標品質の担保</t>
    <rPh sb="0" eb="2">
      <t>モクヒョウ</t>
    </rPh>
    <rPh sb="2" eb="4">
      <t>ヒンシツ</t>
    </rPh>
    <rPh sb="5" eb="7">
      <t>タンポ</t>
    </rPh>
    <phoneticPr fontId="9"/>
  </si>
  <si>
    <t>スピードを追求すると同時に、目標の品質を担保できているか</t>
    <rPh sb="5" eb="7">
      <t>ツイキュウ</t>
    </rPh>
    <rPh sb="10" eb="12">
      <t>ドウジ</t>
    </rPh>
    <rPh sb="14" eb="16">
      <t>モクヒョウ</t>
    </rPh>
    <rPh sb="17" eb="19">
      <t>ヒンシツ</t>
    </rPh>
    <rPh sb="20" eb="22">
      <t>タンポ</t>
    </rPh>
    <phoneticPr fontId="9"/>
  </si>
  <si>
    <t>いかなる機能システムでも、目標品質の担保は必要となるため</t>
    <rPh sb="13" eb="15">
      <t>モクヒョウ</t>
    </rPh>
    <rPh sb="15" eb="17">
      <t>ヒンシツ</t>
    </rPh>
    <rPh sb="18" eb="20">
      <t>タンポ</t>
    </rPh>
    <rPh sb="21" eb="23">
      <t>ヒツヨウ</t>
    </rPh>
    <phoneticPr fontId="9"/>
  </si>
  <si>
    <t>リリース回数の目標達成度</t>
    <rPh sb="4" eb="6">
      <t>カイスウ</t>
    </rPh>
    <rPh sb="7" eb="9">
      <t>モクヒョウ</t>
    </rPh>
    <rPh sb="9" eb="11">
      <t>タッセイ</t>
    </rPh>
    <rPh sb="11" eb="12">
      <t>ド</t>
    </rPh>
    <phoneticPr fontId="9"/>
  </si>
  <si>
    <t>期間あたりのリリース回数（1日数回、週1回、月1回、3か月に1回、半年に1回、…など）に目標値があり、実績値を計測しているか</t>
    <rPh sb="0" eb="2">
      <t>キカン</t>
    </rPh>
    <rPh sb="10" eb="12">
      <t>カイスウ</t>
    </rPh>
    <rPh sb="15" eb="16">
      <t>スウ</t>
    </rPh>
    <rPh sb="16" eb="17">
      <t>カイ</t>
    </rPh>
    <rPh sb="22" eb="23">
      <t>ツキ</t>
    </rPh>
    <rPh sb="24" eb="25">
      <t>カイ</t>
    </rPh>
    <rPh sb="28" eb="29">
      <t>ゲツ</t>
    </rPh>
    <rPh sb="31" eb="32">
      <t>カイ</t>
    </rPh>
    <rPh sb="33" eb="35">
      <t>ハントシ</t>
    </rPh>
    <rPh sb="37" eb="38">
      <t>カイ</t>
    </rPh>
    <rPh sb="44" eb="46">
      <t>モクヒョウ</t>
    </rPh>
    <rPh sb="46" eb="47">
      <t>チ</t>
    </rPh>
    <rPh sb="51" eb="54">
      <t>ジッセキチ</t>
    </rPh>
    <rPh sb="55" eb="57">
      <t>ケイソク</t>
    </rPh>
    <phoneticPr fontId="9"/>
  </si>
  <si>
    <t>目標とする、期間あたりリリース回数を達成しているか</t>
    <rPh sb="6" eb="8">
      <t>キカン</t>
    </rPh>
    <rPh sb="15" eb="17">
      <t>カイスウ</t>
    </rPh>
    <rPh sb="18" eb="20">
      <t>タッセイ</t>
    </rPh>
    <phoneticPr fontId="9"/>
  </si>
  <si>
    <t>いかなる機能システムでも、程度の差はあれリリースの計測は必要となるため</t>
    <rPh sb="13" eb="15">
      <t>テイド</t>
    </rPh>
    <rPh sb="16" eb="17">
      <t>サ</t>
    </rPh>
    <rPh sb="25" eb="27">
      <t>ケイソク</t>
    </rPh>
    <rPh sb="28" eb="30">
      <t>ヒツヨウ</t>
    </rPh>
    <phoneticPr fontId="9"/>
  </si>
  <si>
    <t>50点満点での点数</t>
    <rPh sb="2" eb="3">
      <t>テン</t>
    </rPh>
    <rPh sb="3" eb="5">
      <t>マンテン</t>
    </rPh>
    <rPh sb="7" eb="9">
      <t>テンスウ</t>
    </rPh>
    <phoneticPr fontId="9"/>
  </si>
  <si>
    <t>割合</t>
    <rPh sb="0" eb="2">
      <t>ワリアイ</t>
    </rPh>
    <phoneticPr fontId="9"/>
  </si>
  <si>
    <t>配点に対する点数</t>
    <rPh sb="0" eb="2">
      <t>ハイテン</t>
    </rPh>
    <rPh sb="3" eb="4">
      <t>タイ</t>
    </rPh>
    <rPh sb="6" eb="8">
      <t>テンスウ</t>
    </rPh>
    <phoneticPr fontId="9"/>
  </si>
  <si>
    <t>データ活用性　合計</t>
    <rPh sb="3" eb="6">
      <t>カツヨウセイ</t>
    </rPh>
    <rPh sb="7" eb="9">
      <t>ゴウケイ</t>
    </rPh>
    <phoneticPr fontId="9"/>
  </si>
  <si>
    <t>アジリティ　合計</t>
    <rPh sb="6" eb="8">
      <t>ゴウケイ</t>
    </rPh>
    <phoneticPr fontId="9"/>
  </si>
  <si>
    <t>スピード　合計</t>
    <rPh sb="5" eb="7">
      <t>ゴウケイ</t>
    </rPh>
    <phoneticPr fontId="9"/>
  </si>
  <si>
    <t>利用品質</t>
    <phoneticPr fontId="9"/>
  </si>
  <si>
    <t>いかなる機能システムでも、システムの目的でもある有効性は考慮する必要があるため</t>
    <rPh sb="18" eb="20">
      <t>モクテキ</t>
    </rPh>
    <rPh sb="24" eb="27">
      <t>ユウコウセイ</t>
    </rPh>
    <rPh sb="32" eb="34">
      <t>ヒツヨウ</t>
    </rPh>
    <phoneticPr fontId="9"/>
  </si>
  <si>
    <t>満足性</t>
    <phoneticPr fontId="9"/>
  </si>
  <si>
    <t>いかなる機能システムでも、程度の差はあれユーザの満足度は考慮する必要があるため</t>
    <rPh sb="13" eb="15">
      <t>テイド</t>
    </rPh>
    <rPh sb="16" eb="17">
      <t>サ</t>
    </rPh>
    <rPh sb="24" eb="27">
      <t>マンゾクド</t>
    </rPh>
    <rPh sb="32" eb="34">
      <t>ヒツヨウ</t>
    </rPh>
    <phoneticPr fontId="9"/>
  </si>
  <si>
    <t>効率性</t>
    <phoneticPr fontId="9"/>
  </si>
  <si>
    <t>いかなる機能システムでも、程度の差はあれユーザの効率性は考慮する必要があるため</t>
    <rPh sb="13" eb="15">
      <t>テイド</t>
    </rPh>
    <rPh sb="16" eb="17">
      <t>サ</t>
    </rPh>
    <rPh sb="24" eb="27">
      <t>コウリツセイ</t>
    </rPh>
    <rPh sb="32" eb="34">
      <t>ヒツヨウ</t>
    </rPh>
    <phoneticPr fontId="9"/>
  </si>
  <si>
    <t>信頼性</t>
    <phoneticPr fontId="9"/>
  </si>
  <si>
    <t>いかなる機能システムでも、程度の差はあれ信頼性は考慮する必要があるため</t>
    <rPh sb="13" eb="15">
      <t>テイド</t>
    </rPh>
    <rPh sb="16" eb="17">
      <t>サ</t>
    </rPh>
    <rPh sb="20" eb="23">
      <t>シンライセイ</t>
    </rPh>
    <rPh sb="28" eb="30">
      <t>ヒツヨウ</t>
    </rPh>
    <phoneticPr fontId="9"/>
  </si>
  <si>
    <t>外部サービスを利用していない場合があり得るため</t>
    <rPh sb="19" eb="20">
      <t>ウ</t>
    </rPh>
    <phoneticPr fontId="9"/>
  </si>
  <si>
    <t>個人情報を扱わない場合があり得るため</t>
    <rPh sb="14" eb="15">
      <t>ウ</t>
    </rPh>
    <phoneticPr fontId="9"/>
  </si>
  <si>
    <t>開発品質</t>
    <phoneticPr fontId="9"/>
  </si>
  <si>
    <t>見積もりの妥当性</t>
    <rPh sb="0" eb="2">
      <t>ミツ</t>
    </rPh>
    <rPh sb="5" eb="8">
      <t>ダトウセイ</t>
    </rPh>
    <phoneticPr fontId="9"/>
  </si>
  <si>
    <t>要件定義の品質保証</t>
    <rPh sb="0" eb="2">
      <t>ヨウケン</t>
    </rPh>
    <rPh sb="2" eb="4">
      <t>テイギ</t>
    </rPh>
    <rPh sb="5" eb="7">
      <t>ヒンシツ</t>
    </rPh>
    <rPh sb="7" eb="9">
      <t>ホショウ</t>
    </rPh>
    <phoneticPr fontId="5"/>
  </si>
  <si>
    <t>ソフトウェア品質管理標準に従い、ユーザから積極的に情報を引き出して、真のニーズを満たすシステム要件を定義して、確実に品質保証しているか。
例：標準プロセスに従いユーザ部門、IT部門でレビュー
　　工程終了前の品質の第三者チェック
※性能、BC/DRへの影響がないかも適宜確認する</t>
    <rPh sb="21" eb="24">
      <t>セッキョクテキ</t>
    </rPh>
    <rPh sb="25" eb="27">
      <t>ジョウホウ</t>
    </rPh>
    <rPh sb="28" eb="29">
      <t>ヒ</t>
    </rPh>
    <rPh sb="30" eb="31">
      <t>ダ</t>
    </rPh>
    <rPh sb="34" eb="35">
      <t>シン</t>
    </rPh>
    <rPh sb="40" eb="41">
      <t>ミ</t>
    </rPh>
    <rPh sb="47" eb="49">
      <t>ヨウケン</t>
    </rPh>
    <rPh sb="50" eb="52">
      <t>テイギ</t>
    </rPh>
    <rPh sb="55" eb="57">
      <t>カクジツ</t>
    </rPh>
    <rPh sb="58" eb="60">
      <t>ヒンシツ</t>
    </rPh>
    <rPh sb="60" eb="62">
      <t>ホショウ</t>
    </rPh>
    <rPh sb="69" eb="70">
      <t>タト</t>
    </rPh>
    <rPh sb="83" eb="85">
      <t>ブモン</t>
    </rPh>
    <rPh sb="88" eb="90">
      <t>ブモン</t>
    </rPh>
    <rPh sb="98" eb="100">
      <t>コウテイ</t>
    </rPh>
    <rPh sb="100" eb="102">
      <t>シュウリョウ</t>
    </rPh>
    <rPh sb="102" eb="103">
      <t>マエ</t>
    </rPh>
    <rPh sb="104" eb="106">
      <t>ヒンシツ</t>
    </rPh>
    <rPh sb="107" eb="110">
      <t>ダイサンシャ</t>
    </rPh>
    <rPh sb="115" eb="117">
      <t>セイノウ</t>
    </rPh>
    <rPh sb="125" eb="127">
      <t>エイキョウ</t>
    </rPh>
    <rPh sb="132" eb="134">
      <t>テキギ</t>
    </rPh>
    <rPh sb="134" eb="136">
      <t>カクニン</t>
    </rPh>
    <phoneticPr fontId="5"/>
  </si>
  <si>
    <t>要件の定義漏れや誤り、認識の齟齬によって、テスト工程で要件変更が多発したり、品質問題が発生したりして、納期やコストに影響していないか。</t>
    <rPh sb="0" eb="2">
      <t>ヨウケン</t>
    </rPh>
    <rPh sb="3" eb="5">
      <t>テイギ</t>
    </rPh>
    <rPh sb="5" eb="6">
      <t>モ</t>
    </rPh>
    <rPh sb="8" eb="9">
      <t>アヤマ</t>
    </rPh>
    <rPh sb="11" eb="13">
      <t>ニンシキ</t>
    </rPh>
    <rPh sb="14" eb="16">
      <t>ソゴ</t>
    </rPh>
    <rPh sb="24" eb="26">
      <t>コウテイ</t>
    </rPh>
    <rPh sb="27" eb="29">
      <t>ヨウケン</t>
    </rPh>
    <rPh sb="29" eb="31">
      <t>ヘンコウ</t>
    </rPh>
    <rPh sb="32" eb="34">
      <t>タハツ</t>
    </rPh>
    <rPh sb="51" eb="53">
      <t>ノウキ</t>
    </rPh>
    <rPh sb="58" eb="60">
      <t>エイキョウ</t>
    </rPh>
    <phoneticPr fontId="5"/>
  </si>
  <si>
    <t>いかなる機能システムでも、程度の差はあれこのような品質保証は必要となるため</t>
    <rPh sb="13" eb="15">
      <t>テイド</t>
    </rPh>
    <rPh sb="16" eb="17">
      <t>サ</t>
    </rPh>
    <rPh sb="25" eb="27">
      <t>ヒンシツ</t>
    </rPh>
    <rPh sb="27" eb="29">
      <t>ホショウ</t>
    </rPh>
    <rPh sb="30" eb="32">
      <t>ヒツヨウ</t>
    </rPh>
    <phoneticPr fontId="9"/>
  </si>
  <si>
    <t>設計・実装の品質保証</t>
    <rPh sb="0" eb="2">
      <t>セッケイ</t>
    </rPh>
    <rPh sb="3" eb="5">
      <t>ジッソウ</t>
    </rPh>
    <rPh sb="6" eb="8">
      <t>ヒンシツ</t>
    </rPh>
    <rPh sb="8" eb="10">
      <t>ホショウ</t>
    </rPh>
    <phoneticPr fontId="5"/>
  </si>
  <si>
    <t>ソフトウェア品質管理標準に従い、システム要件から抜け漏れなく設計・実装され、確実に目標の品質が作り込まれていることを保証しているか。
例：標準プロセスに従いリーダがチェック
　　バグ密度・バグ内容の傾向分析と対策
　　工程終了前の品質の第三者チェック</t>
    <rPh sb="20" eb="22">
      <t>ヨウケン</t>
    </rPh>
    <rPh sb="30" eb="32">
      <t>セッケイ</t>
    </rPh>
    <rPh sb="33" eb="35">
      <t>ジッソウ</t>
    </rPh>
    <rPh sb="38" eb="40">
      <t>カクジツ</t>
    </rPh>
    <rPh sb="41" eb="43">
      <t>モクヒョウ</t>
    </rPh>
    <rPh sb="44" eb="46">
      <t>ヒンシツ</t>
    </rPh>
    <rPh sb="47" eb="48">
      <t>ツク</t>
    </rPh>
    <rPh sb="49" eb="50">
      <t>コ</t>
    </rPh>
    <rPh sb="58" eb="60">
      <t>ホショウ</t>
    </rPh>
    <rPh sb="69" eb="71">
      <t>ヒョウジュン</t>
    </rPh>
    <rPh sb="76" eb="77">
      <t>シタガ</t>
    </rPh>
    <rPh sb="91" eb="93">
      <t>ミツド</t>
    </rPh>
    <rPh sb="96" eb="98">
      <t>ナイヨウ</t>
    </rPh>
    <rPh sb="99" eb="101">
      <t>ケイコウ</t>
    </rPh>
    <rPh sb="101" eb="103">
      <t>ブンセキ</t>
    </rPh>
    <rPh sb="104" eb="106">
      <t>タイサク</t>
    </rPh>
    <rPh sb="109" eb="111">
      <t>コウテイ</t>
    </rPh>
    <rPh sb="115" eb="117">
      <t>ヒンシツ</t>
    </rPh>
    <phoneticPr fontId="5"/>
  </si>
  <si>
    <t>定義されたシステム要件が設計と実装に正しく落とし込まれており、テスト工程で設計ミス、実装ミスが予想を上回って多数発生し、納期やコストに影響していないか。</t>
    <rPh sb="0" eb="2">
      <t>テイギ</t>
    </rPh>
    <rPh sb="9" eb="11">
      <t>ヨウケン</t>
    </rPh>
    <rPh sb="12" eb="14">
      <t>セッケイ</t>
    </rPh>
    <rPh sb="15" eb="17">
      <t>ジッソウ</t>
    </rPh>
    <rPh sb="18" eb="19">
      <t>タダ</t>
    </rPh>
    <rPh sb="21" eb="22">
      <t>オ</t>
    </rPh>
    <rPh sb="24" eb="25">
      <t>コ</t>
    </rPh>
    <rPh sb="34" eb="36">
      <t>コウテイ</t>
    </rPh>
    <rPh sb="37" eb="39">
      <t>セッケイ</t>
    </rPh>
    <rPh sb="42" eb="44">
      <t>ジッソウ</t>
    </rPh>
    <rPh sb="47" eb="49">
      <t>ヨソウ</t>
    </rPh>
    <rPh sb="50" eb="52">
      <t>ウワマワ</t>
    </rPh>
    <rPh sb="54" eb="56">
      <t>タスウ</t>
    </rPh>
    <rPh sb="56" eb="58">
      <t>ハッセイ</t>
    </rPh>
    <rPh sb="60" eb="62">
      <t>ノウキ</t>
    </rPh>
    <rPh sb="67" eb="69">
      <t>エイキョウ</t>
    </rPh>
    <phoneticPr fontId="5"/>
  </si>
  <si>
    <t>テスト工程の品質保証</t>
    <rPh sb="3" eb="5">
      <t>コウテイ</t>
    </rPh>
    <rPh sb="6" eb="8">
      <t>ヒンシツ</t>
    </rPh>
    <rPh sb="8" eb="10">
      <t>ホショウ</t>
    </rPh>
    <phoneticPr fontId="5"/>
  </si>
  <si>
    <t>ソフトウェア品質管理標準に従い、テスト工程で、要件定義および設計・実装の内容が正しいことを確認し、確実に品質保証しているか
例：ユーザと総合テストを実施、
　　各テスト終了条件（バグ密度、収束状況）が明確でクリアしている
　　工程終了前の品質の第三者チェック</t>
    <rPh sb="6" eb="8">
      <t>ヒンシツ</t>
    </rPh>
    <rPh sb="8" eb="10">
      <t>カンリ</t>
    </rPh>
    <rPh sb="10" eb="12">
      <t>ヒョウジュン</t>
    </rPh>
    <rPh sb="13" eb="14">
      <t>シタガ</t>
    </rPh>
    <rPh sb="19" eb="21">
      <t>コウテイ</t>
    </rPh>
    <rPh sb="23" eb="25">
      <t>ヨウケン</t>
    </rPh>
    <rPh sb="25" eb="27">
      <t>テイギ</t>
    </rPh>
    <rPh sb="30" eb="32">
      <t>セッケイ</t>
    </rPh>
    <rPh sb="33" eb="35">
      <t>ジッソウ</t>
    </rPh>
    <rPh sb="36" eb="38">
      <t>ナイヨウ</t>
    </rPh>
    <rPh sb="39" eb="40">
      <t>タダ</t>
    </rPh>
    <rPh sb="45" eb="47">
      <t>カクニン</t>
    </rPh>
    <rPh sb="49" eb="51">
      <t>カクジツ</t>
    </rPh>
    <rPh sb="52" eb="54">
      <t>ヒンシツ</t>
    </rPh>
    <rPh sb="54" eb="56">
      <t>ホショウ</t>
    </rPh>
    <rPh sb="62" eb="63">
      <t>レイ</t>
    </rPh>
    <rPh sb="74" eb="76">
      <t>ジッシ</t>
    </rPh>
    <rPh sb="80" eb="81">
      <t>カク</t>
    </rPh>
    <rPh sb="84" eb="86">
      <t>シュウリョウ</t>
    </rPh>
    <rPh sb="86" eb="88">
      <t>ジョウケン</t>
    </rPh>
    <rPh sb="91" eb="93">
      <t>ミツド</t>
    </rPh>
    <rPh sb="94" eb="96">
      <t>シュウソク</t>
    </rPh>
    <rPh sb="96" eb="98">
      <t>ジョウキョウ</t>
    </rPh>
    <rPh sb="100" eb="102">
      <t>メイカク</t>
    </rPh>
    <phoneticPr fontId="5"/>
  </si>
  <si>
    <t>適切なソフトウェア保守の実施</t>
    <rPh sb="0" eb="2">
      <t>テキセツ</t>
    </rPh>
    <rPh sb="12" eb="14">
      <t>ジッシ</t>
    </rPh>
    <phoneticPr fontId="9"/>
  </si>
  <si>
    <t>いかなる機能システムでも、程度の差はあれソフトウェア保守は必要となるため</t>
    <rPh sb="13" eb="15">
      <t>テイド</t>
    </rPh>
    <rPh sb="16" eb="17">
      <t>サ</t>
    </rPh>
    <rPh sb="26" eb="28">
      <t>ホシュ</t>
    </rPh>
    <rPh sb="29" eb="31">
      <t>ヒツヨウ</t>
    </rPh>
    <phoneticPr fontId="9"/>
  </si>
  <si>
    <t>体制維持の仕組み</t>
    <rPh sb="0" eb="2">
      <t>タイセイ</t>
    </rPh>
    <rPh sb="2" eb="4">
      <t>イジ</t>
    </rPh>
    <rPh sb="5" eb="7">
      <t>シク</t>
    </rPh>
    <phoneticPr fontId="9"/>
  </si>
  <si>
    <t>いかなる機能システムでも、程度の差はあれ効率的な体制維持は必要となるため</t>
    <rPh sb="13" eb="15">
      <t>テイド</t>
    </rPh>
    <rPh sb="16" eb="17">
      <t>サ</t>
    </rPh>
    <rPh sb="20" eb="23">
      <t>コウリツテキ</t>
    </rPh>
    <rPh sb="24" eb="26">
      <t>タイセイ</t>
    </rPh>
    <rPh sb="26" eb="28">
      <t>イジ</t>
    </rPh>
    <rPh sb="29" eb="31">
      <t>ヒツヨウ</t>
    </rPh>
    <phoneticPr fontId="9"/>
  </si>
  <si>
    <t>いかなる機能システムでも、程度の差はあれシステム運用は必要となるため</t>
    <rPh sb="13" eb="15">
      <t>テイド</t>
    </rPh>
    <rPh sb="16" eb="17">
      <t>サ</t>
    </rPh>
    <rPh sb="24" eb="26">
      <t>ウンヨウ</t>
    </rPh>
    <rPh sb="27" eb="29">
      <t>ヒツヨウ</t>
    </rPh>
    <phoneticPr fontId="9"/>
  </si>
  <si>
    <t>セキュリティ</t>
    <phoneticPr fontId="9"/>
  </si>
  <si>
    <t>ソフトウェア資産の最適化</t>
    <rPh sb="6" eb="8">
      <t>シサン</t>
    </rPh>
    <rPh sb="9" eb="12">
      <t>サイテキカ</t>
    </rPh>
    <phoneticPr fontId="35"/>
  </si>
  <si>
    <t>品質管理標準に従って、最適な設計・ロジックの追加や修正が継続的に実施された結果、ソフトウェア資産は最適な状態になっているか。
※目的：ロジックを簡潔ににして、スパゲッティ化を防ぐため
※問題となる例：
　難解で、修正しにくい、デグレし易い、コーディング
　不適切なモジュール構成・分割</t>
    <rPh sb="0" eb="2">
      <t>ヒンシツ</t>
    </rPh>
    <rPh sb="2" eb="4">
      <t>カンリ</t>
    </rPh>
    <rPh sb="4" eb="6">
      <t>ヒョウジュン</t>
    </rPh>
    <rPh sb="7" eb="8">
      <t>シタガ</t>
    </rPh>
    <rPh sb="11" eb="13">
      <t>サイテキ</t>
    </rPh>
    <rPh sb="14" eb="16">
      <t>セッケイ</t>
    </rPh>
    <rPh sb="22" eb="24">
      <t>ツイカ</t>
    </rPh>
    <rPh sb="25" eb="27">
      <t>シュウセイ</t>
    </rPh>
    <rPh sb="28" eb="31">
      <t>ケイゾクテキ</t>
    </rPh>
    <rPh sb="32" eb="34">
      <t>ジッシ</t>
    </rPh>
    <rPh sb="37" eb="39">
      <t>ケッカ</t>
    </rPh>
    <rPh sb="46" eb="48">
      <t>シサン</t>
    </rPh>
    <rPh sb="72" eb="74">
      <t>カンケツ</t>
    </rPh>
    <rPh sb="85" eb="86">
      <t>カ</t>
    </rPh>
    <rPh sb="87" eb="88">
      <t>フセ</t>
    </rPh>
    <rPh sb="93" eb="95">
      <t>モンダイ</t>
    </rPh>
    <rPh sb="98" eb="99">
      <t>レイ</t>
    </rPh>
    <phoneticPr fontId="35"/>
  </si>
  <si>
    <t>ソースコードの解析、修正が容易で、デグレードするリスクが小さく、適正な期間、コストで、機能強化ができているか。障害発生件数や障害対応時間などは目標とする品質を達成しているか。</t>
    <rPh sb="32" eb="34">
      <t>テキセイ</t>
    </rPh>
    <rPh sb="43" eb="45">
      <t>キノウ</t>
    </rPh>
    <rPh sb="45" eb="47">
      <t>キョウカ</t>
    </rPh>
    <rPh sb="55" eb="57">
      <t>ショウガイ</t>
    </rPh>
    <rPh sb="57" eb="59">
      <t>ハッセイ</t>
    </rPh>
    <rPh sb="59" eb="61">
      <t>ケンスウ</t>
    </rPh>
    <rPh sb="62" eb="64">
      <t>ショウガイ</t>
    </rPh>
    <rPh sb="64" eb="66">
      <t>タイオウ</t>
    </rPh>
    <rPh sb="66" eb="68">
      <t>ジカン</t>
    </rPh>
    <rPh sb="71" eb="73">
      <t>モクヒョウ</t>
    </rPh>
    <rPh sb="79" eb="81">
      <t>タッセイ</t>
    </rPh>
    <phoneticPr fontId="9"/>
  </si>
  <si>
    <t>いかなる機能システムでも、程度の差はあれソフトウェア資産の健全性は維持する必要があるため</t>
    <rPh sb="13" eb="15">
      <t>テイド</t>
    </rPh>
    <rPh sb="16" eb="17">
      <t>サ</t>
    </rPh>
    <rPh sb="26" eb="28">
      <t>シサン</t>
    </rPh>
    <rPh sb="29" eb="32">
      <t>ケンゼンセイ</t>
    </rPh>
    <rPh sb="33" eb="35">
      <t>イジ</t>
    </rPh>
    <rPh sb="37" eb="39">
      <t>ヒツヨウ</t>
    </rPh>
    <phoneticPr fontId="9"/>
  </si>
  <si>
    <t>不要なソフトウェア資産を増やさない</t>
    <rPh sb="0" eb="2">
      <t>フヨウ</t>
    </rPh>
    <rPh sb="9" eb="11">
      <t>シサン</t>
    </rPh>
    <rPh sb="12" eb="13">
      <t>フ</t>
    </rPh>
    <phoneticPr fontId="35"/>
  </si>
  <si>
    <t>使われないコーディング、不要なコーディングを組み込まない、かつ、共通的な処理は部品化され、活用するよう徹底した結果、不要なソフトウェア資産がない状態になっているか
※目的：ソフトウェア資産の肥大化を防ぐため
※問題となる例：
　使われない、または無駄なコーディングがソースコードに含まれている
　あちこちに似たようなコーディングをしている
　機能が少ない割に規模が大きい</t>
    <rPh sb="0" eb="1">
      <t>ツカ</t>
    </rPh>
    <rPh sb="12" eb="14">
      <t>フヨウ</t>
    </rPh>
    <rPh sb="32" eb="34">
      <t>キョウツウ</t>
    </rPh>
    <rPh sb="34" eb="35">
      <t>テキ</t>
    </rPh>
    <rPh sb="36" eb="38">
      <t>ショリ</t>
    </rPh>
    <rPh sb="39" eb="42">
      <t>ブヒンカ</t>
    </rPh>
    <rPh sb="45" eb="47">
      <t>カツヨウ</t>
    </rPh>
    <rPh sb="51" eb="53">
      <t>テッテイ</t>
    </rPh>
    <rPh sb="55" eb="57">
      <t>ケッカ</t>
    </rPh>
    <rPh sb="58" eb="60">
      <t>フヨウ</t>
    </rPh>
    <rPh sb="67" eb="69">
      <t>シサン</t>
    </rPh>
    <rPh sb="72" eb="74">
      <t>ジョウタイ</t>
    </rPh>
    <rPh sb="92" eb="94">
      <t>シサン</t>
    </rPh>
    <rPh sb="95" eb="98">
      <t>ヒダイカ</t>
    </rPh>
    <rPh sb="99" eb="100">
      <t>フセ</t>
    </rPh>
    <rPh sb="105" eb="107">
      <t>モンダイ</t>
    </rPh>
    <rPh sb="110" eb="111">
      <t>レイ</t>
    </rPh>
    <rPh sb="114" eb="115">
      <t>ツカ</t>
    </rPh>
    <rPh sb="153" eb="154">
      <t>ニ</t>
    </rPh>
    <phoneticPr fontId="9"/>
  </si>
  <si>
    <t>修正による影響範囲が小さく、修正、テスト、リリースが容易であり、適正な期間、コストで、機能強化ができているか。障害発生件数や障害対応時間などは目標とする品質を達成しているか。</t>
    <rPh sb="32" eb="34">
      <t>テキセイ</t>
    </rPh>
    <rPh sb="43" eb="45">
      <t>キノウ</t>
    </rPh>
    <rPh sb="45" eb="46">
      <t>キョウ</t>
    </rPh>
    <rPh sb="57" eb="59">
      <t>ハッセイ</t>
    </rPh>
    <rPh sb="59" eb="61">
      <t>ショウガイ</t>
    </rPh>
    <rPh sb="61" eb="63">
      <t>タイオウ</t>
    </rPh>
    <rPh sb="63" eb="65">
      <t>ジカン</t>
    </rPh>
    <rPh sb="79" eb="81">
      <t>タッセイ</t>
    </rPh>
    <phoneticPr fontId="9"/>
  </si>
  <si>
    <t>組織的な対応、設計内容の把握</t>
    <rPh sb="0" eb="3">
      <t>ソシキテキ</t>
    </rPh>
    <rPh sb="4" eb="6">
      <t>タイオウ</t>
    </rPh>
    <phoneticPr fontId="35"/>
  </si>
  <si>
    <t>組織的な対応として、機能追加や不具合修正ができる複数名体制を敷いており、設計情報を全メンバが活用できる状態に管理されているか。
※目的：属人化を防ぐため
※問題となる例：
　処理内容がわかる人がいない、いても一人だけ
　設計情報が残っていないために処理内容が不明確
　委託先をコントロールできていない
　役割分担が不明確・不適切</t>
    <rPh sb="10" eb="12">
      <t>キノウ</t>
    </rPh>
    <rPh sb="12" eb="14">
      <t>ツイカ</t>
    </rPh>
    <rPh sb="15" eb="18">
      <t>フグアイ</t>
    </rPh>
    <rPh sb="18" eb="20">
      <t>シュウセイ</t>
    </rPh>
    <rPh sb="30" eb="31">
      <t>シ</t>
    </rPh>
    <rPh sb="36" eb="38">
      <t>セッケイ</t>
    </rPh>
    <rPh sb="38" eb="40">
      <t>ジョウホウ</t>
    </rPh>
    <rPh sb="41" eb="42">
      <t>ゼン</t>
    </rPh>
    <rPh sb="46" eb="48">
      <t>カツヨウ</t>
    </rPh>
    <rPh sb="51" eb="53">
      <t>ジョウタイ</t>
    </rPh>
    <rPh sb="54" eb="56">
      <t>カンリ</t>
    </rPh>
    <rPh sb="65" eb="67">
      <t>モクテキ</t>
    </rPh>
    <rPh sb="68" eb="70">
      <t>ゾクジン</t>
    </rPh>
    <rPh sb="70" eb="71">
      <t>カ</t>
    </rPh>
    <rPh sb="72" eb="73">
      <t>フセ</t>
    </rPh>
    <rPh sb="76" eb="77">
      <t>フセ</t>
    </rPh>
    <rPh sb="80" eb="82">
      <t>モンダイ</t>
    </rPh>
    <rPh sb="85" eb="86">
      <t>レイ</t>
    </rPh>
    <rPh sb="115" eb="116">
      <t>ノコ</t>
    </rPh>
    <rPh sb="136" eb="139">
      <t>イタクサキ</t>
    </rPh>
    <rPh sb="154" eb="156">
      <t>ヤクワリ</t>
    </rPh>
    <phoneticPr fontId="35"/>
  </si>
  <si>
    <t>設計情報を活用しながら、複数人体制で保守対応を実施することにより、適切な見積もりや、適正時間内での調査、障害対応を実施できているか。</t>
    <rPh sb="0" eb="2">
      <t>セッケイ</t>
    </rPh>
    <rPh sb="2" eb="4">
      <t>ジョウホウ</t>
    </rPh>
    <rPh sb="5" eb="7">
      <t>カツヨウ</t>
    </rPh>
    <rPh sb="18" eb="20">
      <t>ホシュ</t>
    </rPh>
    <rPh sb="20" eb="22">
      <t>タイオウ</t>
    </rPh>
    <rPh sb="23" eb="25">
      <t>ジッシ</t>
    </rPh>
    <rPh sb="33" eb="35">
      <t>テキセツ</t>
    </rPh>
    <rPh sb="36" eb="38">
      <t>ミツ</t>
    </rPh>
    <rPh sb="42" eb="44">
      <t>テキセイ</t>
    </rPh>
    <rPh sb="44" eb="46">
      <t>ジカン</t>
    </rPh>
    <rPh sb="46" eb="47">
      <t>ナイ</t>
    </rPh>
    <rPh sb="49" eb="51">
      <t>チョウサ</t>
    </rPh>
    <rPh sb="52" eb="54">
      <t>ショウガイ</t>
    </rPh>
    <rPh sb="54" eb="56">
      <t>タイオウ</t>
    </rPh>
    <rPh sb="57" eb="59">
      <t>ジッシ</t>
    </rPh>
    <phoneticPr fontId="9"/>
  </si>
  <si>
    <t>いかなる機能システムでも、程度の差はあれソフトウェア資産の維持に組織的に対応する必要があるため</t>
    <rPh sb="13" eb="15">
      <t>テイド</t>
    </rPh>
    <rPh sb="16" eb="17">
      <t>サ</t>
    </rPh>
    <rPh sb="26" eb="28">
      <t>シサン</t>
    </rPh>
    <rPh sb="29" eb="31">
      <t>イジ</t>
    </rPh>
    <rPh sb="32" eb="34">
      <t>ソシキ</t>
    </rPh>
    <rPh sb="34" eb="35">
      <t>テキ</t>
    </rPh>
    <rPh sb="36" eb="38">
      <t>タイオウ</t>
    </rPh>
    <rPh sb="40" eb="42">
      <t>ヒツヨウ</t>
    </rPh>
    <phoneticPr fontId="9"/>
  </si>
  <si>
    <t>適切な箇所での対応</t>
    <rPh sb="0" eb="2">
      <t>テキセツ</t>
    </rPh>
    <rPh sb="3" eb="5">
      <t>カショ</t>
    </rPh>
    <rPh sb="7" eb="9">
      <t>タイオウ</t>
    </rPh>
    <phoneticPr fontId="9"/>
  </si>
  <si>
    <t>本来、当該機能システムでの修正や機能追加を実施すべきところを、他システム側で対応させていないか。機能システム内の、適切なサブシステムで対応しているか。
※想定要因は、確かな設計情報がない、詳しい技術者がいない、など</t>
    <rPh sb="0" eb="2">
      <t>ホンライ</t>
    </rPh>
    <rPh sb="3" eb="5">
      <t>トウガイ</t>
    </rPh>
    <rPh sb="5" eb="7">
      <t>キノウ</t>
    </rPh>
    <rPh sb="13" eb="15">
      <t>シュウセイ</t>
    </rPh>
    <rPh sb="16" eb="18">
      <t>キノウ</t>
    </rPh>
    <rPh sb="18" eb="20">
      <t>ツイカ</t>
    </rPh>
    <rPh sb="21" eb="23">
      <t>ジッシ</t>
    </rPh>
    <rPh sb="31" eb="32">
      <t>タ</t>
    </rPh>
    <rPh sb="36" eb="37">
      <t>ガワ</t>
    </rPh>
    <rPh sb="38" eb="40">
      <t>タイオウ</t>
    </rPh>
    <rPh sb="48" eb="50">
      <t>キノウ</t>
    </rPh>
    <rPh sb="54" eb="55">
      <t>ナイ</t>
    </rPh>
    <rPh sb="57" eb="59">
      <t>テキセツ</t>
    </rPh>
    <rPh sb="67" eb="69">
      <t>タイオウ</t>
    </rPh>
    <rPh sb="77" eb="79">
      <t>ソウテイ</t>
    </rPh>
    <rPh sb="79" eb="81">
      <t>ヨウイン</t>
    </rPh>
    <rPh sb="83" eb="84">
      <t>タシ</t>
    </rPh>
    <rPh sb="86" eb="88">
      <t>セッケイ</t>
    </rPh>
    <rPh sb="88" eb="90">
      <t>ジョウホウ</t>
    </rPh>
    <rPh sb="94" eb="95">
      <t>クワ</t>
    </rPh>
    <rPh sb="97" eb="100">
      <t>ギジュツシャ</t>
    </rPh>
    <phoneticPr fontId="9"/>
  </si>
  <si>
    <t>当該機能システムの負債にもかかわらず、他の機能システムにその返済をさせていないか。当該機能システムの、適切なサブシステムで対応しているか。</t>
    <rPh sb="0" eb="2">
      <t>トウガイ</t>
    </rPh>
    <rPh sb="2" eb="4">
      <t>キノウ</t>
    </rPh>
    <rPh sb="9" eb="11">
      <t>フサイ</t>
    </rPh>
    <rPh sb="19" eb="20">
      <t>タ</t>
    </rPh>
    <rPh sb="21" eb="23">
      <t>キノウ</t>
    </rPh>
    <rPh sb="30" eb="32">
      <t>ヘンサイ</t>
    </rPh>
    <rPh sb="41" eb="43">
      <t>トウガイ</t>
    </rPh>
    <rPh sb="43" eb="45">
      <t>キノウ</t>
    </rPh>
    <rPh sb="61" eb="63">
      <t>タイオウ</t>
    </rPh>
    <phoneticPr fontId="9"/>
  </si>
  <si>
    <t>再構築に必要な設計情報の維持・管理</t>
    <rPh sb="0" eb="3">
      <t>サイコウチク</t>
    </rPh>
    <rPh sb="4" eb="6">
      <t>ヒツヨウ</t>
    </rPh>
    <rPh sb="7" eb="9">
      <t>セッケイ</t>
    </rPh>
    <rPh sb="9" eb="11">
      <t>ジョウホウ</t>
    </rPh>
    <rPh sb="12" eb="14">
      <t>イジ</t>
    </rPh>
    <rPh sb="15" eb="17">
      <t>カンリ</t>
    </rPh>
    <phoneticPr fontId="9"/>
  </si>
  <si>
    <t>システム再構築に必要な設計情報一式を、維持・管理しているか
（いつでも再構築できる状態を維持するため）</t>
    <rPh sb="4" eb="7">
      <t>サイコウチク</t>
    </rPh>
    <rPh sb="8" eb="10">
      <t>ヒツヨウ</t>
    </rPh>
    <rPh sb="11" eb="13">
      <t>セッケイ</t>
    </rPh>
    <rPh sb="13" eb="15">
      <t>ジョウホウ</t>
    </rPh>
    <rPh sb="15" eb="17">
      <t>イッシキ</t>
    </rPh>
    <rPh sb="19" eb="21">
      <t>イジ</t>
    </rPh>
    <rPh sb="22" eb="24">
      <t>カンリ</t>
    </rPh>
    <rPh sb="35" eb="38">
      <t>サイコウチク</t>
    </rPh>
    <rPh sb="41" eb="43">
      <t>ジョウタイ</t>
    </rPh>
    <rPh sb="44" eb="46">
      <t>イジ</t>
    </rPh>
    <phoneticPr fontId="9"/>
  </si>
  <si>
    <t>最新に維持・管理された設計情報により、いつでも再構築できるか</t>
    <rPh sb="0" eb="2">
      <t>サイシン</t>
    </rPh>
    <rPh sb="3" eb="5">
      <t>イジ</t>
    </rPh>
    <rPh sb="6" eb="8">
      <t>カンリ</t>
    </rPh>
    <rPh sb="11" eb="13">
      <t>セッケイ</t>
    </rPh>
    <rPh sb="13" eb="15">
      <t>ジョウホウ</t>
    </rPh>
    <phoneticPr fontId="9"/>
  </si>
  <si>
    <t>いかなる機能システムでも、再構築の対応検討が必要となる可能性があるため</t>
    <rPh sb="13" eb="16">
      <t>サイコウチク</t>
    </rPh>
    <rPh sb="17" eb="19">
      <t>タイオウ</t>
    </rPh>
    <rPh sb="19" eb="21">
      <t>ケントウ</t>
    </rPh>
    <rPh sb="22" eb="24">
      <t>ヒツヨウ</t>
    </rPh>
    <rPh sb="27" eb="30">
      <t>カノウセイ</t>
    </rPh>
    <phoneticPr fontId="9"/>
  </si>
  <si>
    <t>ハードウェア製品のサポート継続性</t>
    <rPh sb="6" eb="8">
      <t>セイヒン</t>
    </rPh>
    <phoneticPr fontId="9"/>
  </si>
  <si>
    <r>
      <rPr>
        <sz val="11"/>
        <rFont val="Yu Gothic"/>
        <family val="3"/>
        <charset val="128"/>
        <scheme val="minor"/>
      </rPr>
      <t>IaaSなどを利用しており、ハードウェア製品を使用していない場合があり得るため</t>
    </r>
    <rPh sb="7" eb="9">
      <t>リヨウ</t>
    </rPh>
    <rPh sb="35" eb="36">
      <t>ウ</t>
    </rPh>
    <phoneticPr fontId="9"/>
  </si>
  <si>
    <t>ソフトウェア製品のサポート継続性</t>
    <rPh sb="6" eb="8">
      <t>セイヒン</t>
    </rPh>
    <phoneticPr fontId="9"/>
  </si>
  <si>
    <r>
      <rPr>
        <sz val="11"/>
        <rFont val="Yu Gothic"/>
        <family val="3"/>
        <charset val="128"/>
        <scheme val="minor"/>
      </rPr>
      <t>PaaSなどを利用しており、ソフトウェア製品を使用していない場合があり得るため</t>
    </r>
    <rPh sb="35" eb="36">
      <t>ウ</t>
    </rPh>
    <phoneticPr fontId="9"/>
  </si>
  <si>
    <t>利用サービスの継続性</t>
    <rPh sb="0" eb="2">
      <t>リヨウ</t>
    </rPh>
    <phoneticPr fontId="9"/>
  </si>
  <si>
    <t>100点満点での点数</t>
    <rPh sb="3" eb="4">
      <t>テン</t>
    </rPh>
    <rPh sb="4" eb="6">
      <t>マンテン</t>
    </rPh>
    <rPh sb="8" eb="10">
      <t>テンスウ</t>
    </rPh>
    <phoneticPr fontId="9"/>
  </si>
  <si>
    <t>利用品質　合計</t>
    <rPh sb="5" eb="7">
      <t>ゴウケイ</t>
    </rPh>
    <phoneticPr fontId="9"/>
  </si>
  <si>
    <t>開発品質　合計</t>
    <rPh sb="0" eb="2">
      <t>カイハツ</t>
    </rPh>
    <rPh sb="2" eb="4">
      <t>ヒンシツ</t>
    </rPh>
    <rPh sb="5" eb="7">
      <t>ゴウケイ</t>
    </rPh>
    <phoneticPr fontId="9"/>
  </si>
  <si>
    <t>IT資産の健全性　合計</t>
    <rPh sb="2" eb="4">
      <t>シサン</t>
    </rPh>
    <rPh sb="5" eb="8">
      <t>ケンゼンセイ</t>
    </rPh>
    <rPh sb="9" eb="11">
      <t>ゴウケイ</t>
    </rPh>
    <phoneticPr fontId="9"/>
  </si>
  <si>
    <t>法人番号：</t>
    <rPh sb="0" eb="2">
      <t>ホウジン</t>
    </rPh>
    <rPh sb="2" eb="4">
      <t>バンゴウ</t>
    </rPh>
    <phoneticPr fontId="9"/>
  </si>
  <si>
    <t>業種：</t>
    <rPh sb="0" eb="2">
      <t>ギョウシュ</t>
    </rPh>
    <phoneticPr fontId="9"/>
  </si>
  <si>
    <t>FY2017</t>
  </si>
  <si>
    <t>FY2018</t>
  </si>
  <si>
    <t>FY2019</t>
  </si>
  <si>
    <t>①</t>
  </si>
  <si>
    <t>②</t>
  </si>
  <si>
    <t>③</t>
    <phoneticPr fontId="9"/>
  </si>
  <si>
    <t>④</t>
    <phoneticPr fontId="9"/>
  </si>
  <si>
    <t>保有リソース</t>
    <rPh sb="0" eb="2">
      <t>ホユウ</t>
    </rPh>
    <phoneticPr fontId="9"/>
  </si>
  <si>
    <t>IT費用</t>
    <rPh sb="2" eb="4">
      <t>ヒヨウ</t>
    </rPh>
    <phoneticPr fontId="9"/>
  </si>
  <si>
    <t>IT関連の人数</t>
    <rPh sb="2" eb="4">
      <t>カンレン</t>
    </rPh>
    <rPh sb="5" eb="7">
      <t>ニンズウ</t>
    </rPh>
    <phoneticPr fontId="9"/>
  </si>
  <si>
    <t>当該機能システムについての①IT担当者の人数、②事業担当者の人数
　　※年度ごとの推移として最低3年間</t>
    <rPh sb="0" eb="2">
      <t>トウガイ</t>
    </rPh>
    <rPh sb="2" eb="4">
      <t>キノウ</t>
    </rPh>
    <phoneticPr fontId="9"/>
  </si>
  <si>
    <t>内製化率</t>
    <rPh sb="0" eb="3">
      <t>ナイセイカ</t>
    </rPh>
    <rPh sb="3" eb="4">
      <t>リツ</t>
    </rPh>
    <phoneticPr fontId="9"/>
  </si>
  <si>
    <t>工程別工数</t>
    <rPh sb="0" eb="2">
      <t>コウテイ</t>
    </rPh>
    <rPh sb="2" eb="3">
      <t>ベツ</t>
    </rPh>
    <rPh sb="3" eb="5">
      <t>コウスウ</t>
    </rPh>
    <phoneticPr fontId="9"/>
  </si>
  <si>
    <t>単純移行回数</t>
    <rPh sb="0" eb="2">
      <t>タンジュン</t>
    </rPh>
    <rPh sb="2" eb="4">
      <t>イコウ</t>
    </rPh>
    <rPh sb="4" eb="6">
      <t>カイスウ</t>
    </rPh>
    <phoneticPr fontId="9"/>
  </si>
  <si>
    <t>0回</t>
    <rPh sb="1" eb="2">
      <t>カイ</t>
    </rPh>
    <phoneticPr fontId="9"/>
  </si>
  <si>
    <t>↓1.0で固定</t>
    <rPh sb="5" eb="7">
      <t>コテイ</t>
    </rPh>
    <phoneticPr fontId="9"/>
  </si>
  <si>
    <t>補足</t>
    <rPh sb="0" eb="2">
      <t>ホソク</t>
    </rPh>
    <phoneticPr fontId="9"/>
  </si>
  <si>
    <t>いつでもリアルタイムに活用するには、適切な方式でデータ分析システムと連携する必要がある。</t>
    <phoneticPr fontId="9"/>
  </si>
  <si>
    <t>業務機能が大きくなった場合、ITシステムの規模が拡大していく。規模が大きければ大きいほど、技術的負債になりやすい。</t>
    <rPh sb="0" eb="2">
      <t>ギョウム</t>
    </rPh>
    <rPh sb="2" eb="4">
      <t>キノウ</t>
    </rPh>
    <phoneticPr fontId="9"/>
  </si>
  <si>
    <t>新たなユーザに広めていく上で、ユーザが使用するPC、スマートフォン、タブレットなどの最新機種、最新バージョンのソフトウェアが出る度に追従して対応する必要がある。</t>
    <phoneticPr fontId="9"/>
  </si>
  <si>
    <r>
      <t xml:space="preserve">実装が必要となる対策の例：
</t>
    </r>
    <r>
      <rPr>
        <sz val="11"/>
        <color rgb="FFFF0000"/>
        <rFont val="Wingdings"/>
        <family val="3"/>
        <charset val="2"/>
      </rPr>
      <t></t>
    </r>
    <r>
      <rPr>
        <sz val="11"/>
        <color rgb="FFFF0000"/>
        <rFont val="Meiryo UI"/>
        <family val="3"/>
        <charset val="128"/>
      </rPr>
      <t xml:space="preserve">パスワード、生体認証、デバイスやICカード認証を組み合わせた多要素認証
</t>
    </r>
    <r>
      <rPr>
        <sz val="11"/>
        <color rgb="FFFF0000"/>
        <rFont val="Wingdings"/>
        <family val="3"/>
        <charset val="2"/>
      </rPr>
      <t></t>
    </r>
    <r>
      <rPr>
        <sz val="11"/>
        <color rgb="FFFF0000"/>
        <rFont val="Meiryo UI"/>
        <family val="3"/>
        <charset val="128"/>
      </rPr>
      <t xml:space="preserve">ユーザデバイス、ネットワーク、サーバ、アプリケーションプログラム、データで多段にアクセス制御
</t>
    </r>
    <r>
      <rPr>
        <sz val="11"/>
        <color rgb="FFFF0000"/>
        <rFont val="Wingdings"/>
        <family val="3"/>
        <charset val="2"/>
      </rPr>
      <t></t>
    </r>
    <r>
      <rPr>
        <sz val="11"/>
        <color rgb="FFFF0000"/>
        <rFont val="Meiryo UI"/>
        <family val="3"/>
        <charset val="128"/>
      </rPr>
      <t>ネットワーク通信データの暗号化、ストレージやDBの暗号化</t>
    </r>
    <phoneticPr fontId="9"/>
  </si>
  <si>
    <r>
      <t xml:space="preserve">実装が必要となる対策の例：
</t>
    </r>
    <r>
      <rPr>
        <sz val="11"/>
        <color rgb="FFFF0000"/>
        <rFont val="Wingdings"/>
        <charset val="2"/>
      </rPr>
      <t></t>
    </r>
    <r>
      <rPr>
        <sz val="11"/>
        <color rgb="FFFF0000"/>
        <rFont val="Meiryo UI"/>
        <family val="3"/>
        <charset val="128"/>
      </rPr>
      <t xml:space="preserve">パスワード、生体認証、デバイスやICカード認証を組み合わせた多要素認証
</t>
    </r>
    <r>
      <rPr>
        <sz val="11"/>
        <color rgb="FFFF0000"/>
        <rFont val="Wingdings"/>
        <charset val="2"/>
      </rPr>
      <t></t>
    </r>
    <r>
      <rPr>
        <sz val="11"/>
        <color rgb="FFFF0000"/>
        <rFont val="Meiryo UI"/>
        <family val="3"/>
        <charset val="128"/>
      </rPr>
      <t xml:space="preserve">ユーザデバイス、ネットワーク、サーバ、アプリケーションプログラム、データで多段にアクセス制御
</t>
    </r>
    <r>
      <rPr>
        <sz val="11"/>
        <color rgb="FFFF0000"/>
        <rFont val="Wingdings"/>
        <charset val="2"/>
      </rPr>
      <t></t>
    </r>
    <r>
      <rPr>
        <sz val="11"/>
        <color rgb="FFFF0000"/>
        <rFont val="Meiryo UI"/>
        <family val="3"/>
        <charset val="128"/>
      </rPr>
      <t>ネットワーク通信データの暗号化、ストレージやDBの暗号化</t>
    </r>
    <phoneticPr fontId="9"/>
  </si>
  <si>
    <t>小さな業務機能に分割していること、疎結合な構造となっていることなどが、スピードアップにつながる。</t>
    <phoneticPr fontId="9"/>
  </si>
  <si>
    <t>通常のセキュリティ対策とは別に、個人情報保護法やGDPRなど法令順守の対策も明示的に実施する必要がある。例えば、対象の個人情報を特定し適切に管理しているか、など。</t>
    <phoneticPr fontId="9"/>
  </si>
  <si>
    <t>正しい見積もりは、適切な品質、コスト、納期で開発する上での大前提である。</t>
    <phoneticPr fontId="9"/>
  </si>
  <si>
    <r>
      <t xml:space="preserve">要件定義では、以下に注意する。
</t>
    </r>
    <r>
      <rPr>
        <sz val="11"/>
        <color rgb="FFFF0000"/>
        <rFont val="Wingdings"/>
        <family val="3"/>
        <charset val="2"/>
      </rPr>
      <t></t>
    </r>
    <r>
      <rPr>
        <sz val="11"/>
        <color rgb="FFFF0000"/>
        <rFont val="Meiryo UI"/>
        <family val="3"/>
        <charset val="128"/>
      </rPr>
      <t xml:space="preserve">作ることだけでなく、作らないことも明確化（要求事項と制約事項を定義）
</t>
    </r>
    <r>
      <rPr>
        <sz val="11"/>
        <color rgb="FFFF0000"/>
        <rFont val="Wingdings"/>
        <family val="3"/>
        <charset val="2"/>
      </rPr>
      <t></t>
    </r>
    <r>
      <rPr>
        <sz val="11"/>
        <color rgb="FFFF0000"/>
        <rFont val="Meiryo UI"/>
        <family val="3"/>
        <charset val="128"/>
      </rPr>
      <t xml:space="preserve">非機能要件についてもあわせて定義
</t>
    </r>
    <r>
      <rPr>
        <sz val="11"/>
        <color rgb="FFFF0000"/>
        <rFont val="Wingdings"/>
        <family val="3"/>
        <charset val="2"/>
      </rPr>
      <t></t>
    </r>
    <r>
      <rPr>
        <sz val="11"/>
        <color rgb="FFFF0000"/>
        <rFont val="Meiryo UI"/>
        <family val="3"/>
        <charset val="128"/>
      </rPr>
      <t>プロトタイプによる性能検証はここで扱う（設計・実装の前に実施する）
一般に、要件変更が多発する場合、要件定義に原因がある。適切な情報を提示できないユーザと、適切な情報を上手く引き出せない開発の双方に問題があると考えられる。</t>
    </r>
    <phoneticPr fontId="9"/>
  </si>
  <si>
    <r>
      <t xml:space="preserve">要件定義では、以下に注意する。
</t>
    </r>
    <r>
      <rPr>
        <sz val="11"/>
        <color rgb="FFFF0000"/>
        <rFont val="Wingdings"/>
        <charset val="2"/>
      </rPr>
      <t></t>
    </r>
    <r>
      <rPr>
        <sz val="11"/>
        <color rgb="FFFF0000"/>
        <rFont val="Meiryo UI"/>
        <family val="3"/>
        <charset val="128"/>
      </rPr>
      <t xml:space="preserve">作ることだけでなく、作らないことも明確化（要求事項と制約事項を定義）
</t>
    </r>
    <r>
      <rPr>
        <sz val="11"/>
        <color rgb="FFFF0000"/>
        <rFont val="Wingdings"/>
        <charset val="2"/>
      </rPr>
      <t></t>
    </r>
    <r>
      <rPr>
        <sz val="11"/>
        <color rgb="FFFF0000"/>
        <rFont val="Meiryo UI"/>
        <family val="3"/>
        <charset val="128"/>
      </rPr>
      <t xml:space="preserve">非機能要件についてもあわせて定義
</t>
    </r>
    <r>
      <rPr>
        <sz val="11"/>
        <color rgb="FFFF0000"/>
        <rFont val="Wingdings"/>
        <charset val="2"/>
      </rPr>
      <t></t>
    </r>
    <r>
      <rPr>
        <sz val="11"/>
        <color rgb="FFFF0000"/>
        <rFont val="Meiryo UI"/>
        <family val="3"/>
        <charset val="128"/>
      </rPr>
      <t>プロトタイプによる性能検証はここで扱う（設計・実装の前に実施する）
一般に、要件変更が多発する場合、要件定義に原因がある。適切な情報を提示できないユーザと、適切な情報を上手く引き出せない開発の双方に問題があると考えられる。</t>
    </r>
    <phoneticPr fontId="9"/>
  </si>
  <si>
    <t>設計・実装をITベンダーに請負契約（委託先が完成責任を負う）で委託している場合、委託元、委託先それぞれで品質保証上実施すべき役割が明確化・標準化され、実施されている必要がある。</t>
    <phoneticPr fontId="9"/>
  </si>
  <si>
    <t>例えば、システムテストまではITベンダーに請負契約で委託している場合、委託元、委託先それぞれで品質保証上実施すべき役割が明確化・標準化され、実施されている必要がある。</t>
    <phoneticPr fontId="9"/>
  </si>
  <si>
    <t>追加開発であっても、保守規定、保守手順の追加・変更などを抜け漏れなく実施する必要がある。</t>
    <phoneticPr fontId="9"/>
  </si>
  <si>
    <t>外部に委託している場合、委託元と委託先の役割分担が定義され、順守されている必要がある。</t>
    <phoneticPr fontId="9"/>
  </si>
  <si>
    <t>外部に委託している場合、委託元と委託先の役割分担も定義され、順守されている必要がある。</t>
    <phoneticPr fontId="9"/>
  </si>
  <si>
    <t>通常、ハードウェア製品のサポートサービスは、発売から一定期間で終了となるため、それまでに後継機種に移行する必要がある。このタイミングでシステム更改することが一般的である。</t>
    <phoneticPr fontId="9"/>
  </si>
  <si>
    <t>通常、ソフトウェア製品のサポートサービスは、発売から一定期間で終了となるため、それまでにバージョンアップを実施する必要がある。一般的に、関連ソフトウェア全体のテストが必要となり、業務停止を伴うリリースとなる。</t>
    <phoneticPr fontId="9"/>
  </si>
  <si>
    <t>利用している外部サービスで近い将来終了予定の場合、計画的に対策を進める必要がある。</t>
    <phoneticPr fontId="9"/>
  </si>
  <si>
    <t>事業上の重要性は、ダウンタイム許容度、顧客影響度、社会影響度と整合が取れている必要がある。
　例：事業上の重要性を「重要」、ダウンタイム許容度をHとする
非競争領域、SoR領域であっても、「重要」となる場合がある。
　例：財務管理システムは経営に必須であるため「重要」とする</t>
    <phoneticPr fontId="9"/>
  </si>
  <si>
    <t>基本的に、システム要件で決まる</t>
    <rPh sb="0" eb="3">
      <t>キホンテキ</t>
    </rPh>
    <rPh sb="9" eb="11">
      <t>ヨウケン</t>
    </rPh>
    <rPh sb="12" eb="13">
      <t>キ</t>
    </rPh>
    <phoneticPr fontId="9"/>
  </si>
  <si>
    <t>過去に、単純移行を実施している場合、システム刷新をせずに延命措置をしたということであり、技術的負債度が高まっている可能性が高い</t>
    <phoneticPr fontId="9"/>
  </si>
  <si>
    <t>補足</t>
    <rPh sb="0" eb="2">
      <t>ホソク</t>
    </rPh>
    <phoneticPr fontId="9"/>
  </si>
  <si>
    <t>重要なデータ、活用すべきデータがある場合は配点を増やす</t>
    <rPh sb="0" eb="2">
      <t>ジュウヨウ</t>
    </rPh>
    <rPh sb="7" eb="9">
      <t>カツヨウ</t>
    </rPh>
    <rPh sb="18" eb="20">
      <t>バアイ</t>
    </rPh>
    <rPh sb="21" eb="23">
      <t>ハイテン</t>
    </rPh>
    <rPh sb="24" eb="25">
      <t>フ</t>
    </rPh>
    <phoneticPr fontId="9"/>
  </si>
  <si>
    <t>変化に対応して要件が変わっていく場合は配点を増やす</t>
    <rPh sb="0" eb="2">
      <t>ヘンカ</t>
    </rPh>
    <rPh sb="3" eb="5">
      <t>タイオウ</t>
    </rPh>
    <rPh sb="7" eb="9">
      <t>ヨウケン</t>
    </rPh>
    <rPh sb="10" eb="11">
      <t>カ</t>
    </rPh>
    <rPh sb="16" eb="18">
      <t>バアイ</t>
    </rPh>
    <rPh sb="19" eb="21">
      <t>ハイテン</t>
    </rPh>
    <rPh sb="22" eb="23">
      <t>フ</t>
    </rPh>
    <phoneticPr fontId="9"/>
  </si>
  <si>
    <t>期間あたりリリース回数が多い場合は配点を増やす</t>
    <rPh sb="0" eb="2">
      <t>キカン</t>
    </rPh>
    <rPh sb="9" eb="11">
      <t>カイスウ</t>
    </rPh>
    <rPh sb="12" eb="13">
      <t>オオ</t>
    </rPh>
    <rPh sb="14" eb="16">
      <t>バアイ</t>
    </rPh>
    <rPh sb="17" eb="19">
      <t>ハイテン</t>
    </rPh>
    <rPh sb="20" eb="21">
      <t>フ</t>
    </rPh>
    <phoneticPr fontId="9"/>
  </si>
  <si>
    <t>一般的に新規開発から何年も利用し続けている場合は配点を増やす</t>
    <rPh sb="0" eb="3">
      <t>イッパンテキ</t>
    </rPh>
    <rPh sb="4" eb="6">
      <t>シンキ</t>
    </rPh>
    <rPh sb="6" eb="8">
      <t>カイハツ</t>
    </rPh>
    <rPh sb="10" eb="12">
      <t>ナンネン</t>
    </rPh>
    <rPh sb="13" eb="15">
      <t>リヨウ</t>
    </rPh>
    <rPh sb="16" eb="17">
      <t>ツヅ</t>
    </rPh>
    <rPh sb="21" eb="23">
      <t>バアイ</t>
    </rPh>
    <rPh sb="24" eb="26">
      <t>ハイテン</t>
    </rPh>
    <rPh sb="27" eb="28">
      <t>フ</t>
    </rPh>
    <phoneticPr fontId="9"/>
  </si>
  <si>
    <t>IT担当者数</t>
    <rPh sb="2" eb="5">
      <t>タントウシャ</t>
    </rPh>
    <rPh sb="5" eb="6">
      <t>スウ</t>
    </rPh>
    <phoneticPr fontId="9"/>
  </si>
  <si>
    <t>事業担当者数</t>
    <rPh sb="0" eb="2">
      <t>ジギョウ</t>
    </rPh>
    <rPh sb="2" eb="5">
      <t>タントウシャ</t>
    </rPh>
    <rPh sb="5" eb="6">
      <t>スウ</t>
    </rPh>
    <phoneticPr fontId="9"/>
  </si>
  <si>
    <t>内製化率（要件定義まで）</t>
    <rPh sb="0" eb="3">
      <t>ナイセイカ</t>
    </rPh>
    <rPh sb="3" eb="4">
      <t>リツ</t>
    </rPh>
    <rPh sb="5" eb="7">
      <t>ヨウケン</t>
    </rPh>
    <rPh sb="7" eb="9">
      <t>テイギ</t>
    </rPh>
    <phoneticPr fontId="9"/>
  </si>
  <si>
    <t>内製</t>
    <rPh sb="0" eb="2">
      <t>ナイセイ</t>
    </rPh>
    <phoneticPr fontId="9"/>
  </si>
  <si>
    <t>準委任</t>
    <rPh sb="0" eb="3">
      <t>ジュンイニン</t>
    </rPh>
    <phoneticPr fontId="9"/>
  </si>
  <si>
    <t>請負</t>
    <rPh sb="0" eb="2">
      <t>ウケオイ</t>
    </rPh>
    <phoneticPr fontId="9"/>
  </si>
  <si>
    <t>要件定義</t>
    <rPh sb="0" eb="4">
      <t>ヨウケンテイギ</t>
    </rPh>
    <phoneticPr fontId="9"/>
  </si>
  <si>
    <t>設計・実装</t>
    <rPh sb="0" eb="2">
      <t>セッケイ</t>
    </rPh>
    <rPh sb="3" eb="5">
      <t>ジッソウ</t>
    </rPh>
    <phoneticPr fontId="9"/>
  </si>
  <si>
    <t>①当該機能システムのIT関連費用</t>
    <rPh sb="1" eb="3">
      <t>トウガイ</t>
    </rPh>
    <rPh sb="3" eb="5">
      <t>キノウ</t>
    </rPh>
    <rPh sb="14" eb="16">
      <t>ヒヨウ</t>
    </rPh>
    <phoneticPr fontId="9"/>
  </si>
  <si>
    <t>②－</t>
    <phoneticPr fontId="9"/>
  </si>
  <si>
    <t>③－</t>
    <phoneticPr fontId="9"/>
  </si>
  <si>
    <t>④－</t>
    <phoneticPr fontId="9"/>
  </si>
  <si>
    <t>①IT担当者の人数</t>
    <phoneticPr fontId="9"/>
  </si>
  <si>
    <t>②事業担当者の人数</t>
  </si>
  <si>
    <t>①全体に対する内製の比率</t>
    <phoneticPr fontId="9"/>
  </si>
  <si>
    <t>②全体に対する準委任の比率</t>
    <phoneticPr fontId="9"/>
  </si>
  <si>
    <t>③全体に対する請負契約の比率</t>
    <phoneticPr fontId="9"/>
  </si>
  <si>
    <t>②要件定義の工数（コスト）</t>
    <rPh sb="6" eb="8">
      <t>コウスウ</t>
    </rPh>
    <phoneticPr fontId="9"/>
  </si>
  <si>
    <t>③設計・実装の工数（コスト）</t>
    <rPh sb="7" eb="9">
      <t>コウスウ</t>
    </rPh>
    <phoneticPr fontId="9"/>
  </si>
  <si>
    <t>分析コメント</t>
    <rPh sb="0" eb="2">
      <t>ブンセキ</t>
    </rPh>
    <phoneticPr fontId="9"/>
  </si>
  <si>
    <t>IT費用、IT担当者数、事業担当者数は、各機能システムの事業特性に見合ったものになっているか。費用の用途が適切であれば、基本的に、事業上重要なほど、費用は大きく、人数は多いと考えられる。</t>
    <phoneticPr fontId="9"/>
  </si>
  <si>
    <t>コントロールしやすくノウハウ蓄積がしやすいように、内製化すべき工程が明確であり、その通りに内製化されているか確認する。
※対象とすべき工程は個別に決定した上で内製化率を確認する</t>
    <rPh sb="61" eb="63">
      <t>タイショウ</t>
    </rPh>
    <rPh sb="67" eb="69">
      <t>コウテイ</t>
    </rPh>
    <rPh sb="70" eb="72">
      <t>コベツ</t>
    </rPh>
    <rPh sb="73" eb="75">
      <t>ケッテイ</t>
    </rPh>
    <rPh sb="77" eb="78">
      <t>ウエ</t>
    </rPh>
    <rPh sb="79" eb="82">
      <t>ナイセイカ</t>
    </rPh>
    <rPh sb="82" eb="83">
      <t>リツ</t>
    </rPh>
    <rPh sb="84" eb="86">
      <t>カクニン</t>
    </rPh>
    <phoneticPr fontId="9"/>
  </si>
  <si>
    <t>見積もりとテストの工数比率が大きく、かつ年々増加傾向にあり、IT資産の状況が悪化してきている（技術的負債となっている）可能性がある。</t>
    <phoneticPr fontId="9"/>
  </si>
  <si>
    <t>IT費用、担当者数</t>
    <phoneticPr fontId="9"/>
  </si>
  <si>
    <t>各社個別の分析観点も加えながら、問題個所の深掘りと優先順位付け、原因と対策の検討などにつなげていくことを想定している。</t>
    <phoneticPr fontId="9"/>
  </si>
  <si>
    <t>IT担当者数、事業担当者数は、重要度に見合った人数かつ予定通りに強化している。
IT費用については、予定どおりではあるが、妥当性についてはさらに用途の内訳を調査する必要がある。</t>
    <rPh sb="15" eb="18">
      <t>ジュウヨウド</t>
    </rPh>
    <rPh sb="19" eb="21">
      <t>ミア</t>
    </rPh>
    <rPh sb="23" eb="25">
      <t>ニンズウ</t>
    </rPh>
    <rPh sb="27" eb="29">
      <t>ヨテイ</t>
    </rPh>
    <rPh sb="29" eb="30">
      <t>ドオ</t>
    </rPh>
    <rPh sb="32" eb="34">
      <t>キョウカ</t>
    </rPh>
    <rPh sb="42" eb="44">
      <t>ヒヨウ</t>
    </rPh>
    <rPh sb="50" eb="52">
      <t>ヨテイ</t>
    </rPh>
    <rPh sb="61" eb="64">
      <t>ダトウセイ</t>
    </rPh>
    <rPh sb="72" eb="74">
      <t>ヨウト</t>
    </rPh>
    <rPh sb="75" eb="77">
      <t>ウチワケ</t>
    </rPh>
    <rPh sb="78" eb="80">
      <t>チョウサ</t>
    </rPh>
    <rPh sb="82" eb="84">
      <t>ヒツヨウ</t>
    </rPh>
    <phoneticPr fontId="9"/>
  </si>
  <si>
    <t>要件定義工程までを内製化すべき工程として、外製から内製に切り替えていく方針であり、実態は方針と合っている</t>
    <rPh sb="44" eb="46">
      <t>ホウシン</t>
    </rPh>
    <phoneticPr fontId="9"/>
  </si>
  <si>
    <t>単位</t>
    <rPh sb="0" eb="2">
      <t>タンイ</t>
    </rPh>
    <phoneticPr fontId="9"/>
  </si>
  <si>
    <t>億円</t>
    <rPh sb="0" eb="2">
      <t>オクエン</t>
    </rPh>
    <phoneticPr fontId="9"/>
  </si>
  <si>
    <t>人</t>
    <rPh sb="0" eb="1">
      <t>ニン</t>
    </rPh>
    <phoneticPr fontId="9"/>
  </si>
  <si>
    <t>%</t>
    <phoneticPr fontId="9"/>
  </si>
  <si>
    <t>人月</t>
    <rPh sb="0" eb="2">
      <t>ニンゲツ</t>
    </rPh>
    <phoneticPr fontId="9"/>
  </si>
  <si>
    <t>工程別工数で見て、見積もりやテストに、より多くの工数がかけられている場合は、IT資産に問題がある（いわゆる技術的負債となっている）可能性がある。</t>
    <phoneticPr fontId="9"/>
  </si>
  <si>
    <t>機能システムごと　－　評価項目（DX対応に求められる要件）</t>
    <phoneticPr fontId="9"/>
  </si>
  <si>
    <t>機能システムごと　－　評価項目（基礎的な要件）</t>
    <phoneticPr fontId="9"/>
  </si>
  <si>
    <t>属性情報　保有リソースなど</t>
    <rPh sb="0" eb="2">
      <t>ゾクセイ</t>
    </rPh>
    <rPh sb="2" eb="4">
      <t>ジョウホウ</t>
    </rPh>
    <rPh sb="5" eb="7">
      <t>ホユウ</t>
    </rPh>
    <phoneticPr fontId="9"/>
  </si>
  <si>
    <t>評価のステップ</t>
    <rPh sb="0" eb="2">
      <t>ヒョウカ</t>
    </rPh>
    <phoneticPr fontId="49"/>
  </si>
  <si>
    <t>シート名</t>
    <rPh sb="3" eb="4">
      <t>メイ</t>
    </rPh>
    <phoneticPr fontId="49"/>
  </si>
  <si>
    <t>説明</t>
    <rPh sb="0" eb="2">
      <t>セツメイ</t>
    </rPh>
    <phoneticPr fontId="49"/>
  </si>
  <si>
    <t>ステップ２</t>
    <phoneticPr fontId="49"/>
  </si>
  <si>
    <t>機能システムの属性情報（年度ごとの数値以外）について、回答を記入する</t>
    <rPh sb="0" eb="2">
      <t>キノウ</t>
    </rPh>
    <rPh sb="7" eb="9">
      <t>ゾクセイ</t>
    </rPh>
    <rPh sb="9" eb="11">
      <t>ジョウホウ</t>
    </rPh>
    <rPh sb="12" eb="14">
      <t>ネンド</t>
    </rPh>
    <rPh sb="17" eb="19">
      <t>スウチ</t>
    </rPh>
    <rPh sb="19" eb="21">
      <t>イガイ</t>
    </rPh>
    <rPh sb="27" eb="29">
      <t>カイトウ</t>
    </rPh>
    <rPh sb="30" eb="32">
      <t>キニュウ</t>
    </rPh>
    <phoneticPr fontId="49"/>
  </si>
  <si>
    <t>機能システムの属性情報（年度ごとの数値（保有リソースなど））について、回答を記入する</t>
    <rPh sb="0" eb="2">
      <t>キノウ</t>
    </rPh>
    <rPh sb="7" eb="9">
      <t>ゾクセイ</t>
    </rPh>
    <rPh sb="9" eb="11">
      <t>ジョウホウ</t>
    </rPh>
    <rPh sb="12" eb="14">
      <t>ネンド</t>
    </rPh>
    <rPh sb="17" eb="19">
      <t>スウチ</t>
    </rPh>
    <rPh sb="20" eb="22">
      <t>ホユウ</t>
    </rPh>
    <rPh sb="35" eb="37">
      <t>カイトウ</t>
    </rPh>
    <rPh sb="38" eb="40">
      <t>キニュウ</t>
    </rPh>
    <phoneticPr fontId="49"/>
  </si>
  <si>
    <t>回答された保有リソースなどのデータから、3つの評価観点でグラフが表示されるので、それぞれに対して分析して、コメントを記入する。評価観点は必要最小限としており、各社で個別に評価観点を追加・分析することを想定している。</t>
    <rPh sb="0" eb="2">
      <t>カイトウ</t>
    </rPh>
    <rPh sb="5" eb="7">
      <t>ホユウ</t>
    </rPh>
    <rPh sb="23" eb="25">
      <t>ヒョウカ</t>
    </rPh>
    <rPh sb="25" eb="27">
      <t>カンテン</t>
    </rPh>
    <rPh sb="32" eb="34">
      <t>ヒョウジ</t>
    </rPh>
    <rPh sb="45" eb="46">
      <t>タイ</t>
    </rPh>
    <rPh sb="48" eb="50">
      <t>ブンセキ</t>
    </rPh>
    <rPh sb="58" eb="60">
      <t>キニュウ</t>
    </rPh>
    <phoneticPr fontId="49"/>
  </si>
  <si>
    <t>機能システムの評価項目について、対象外とするものを選び、その理由を記入する</t>
    <rPh sb="0" eb="2">
      <t>キノウ</t>
    </rPh>
    <rPh sb="7" eb="9">
      <t>ヒョウカ</t>
    </rPh>
    <rPh sb="9" eb="11">
      <t>コウモク</t>
    </rPh>
    <rPh sb="16" eb="19">
      <t>タイショウガイ</t>
    </rPh>
    <rPh sb="25" eb="26">
      <t>エラ</t>
    </rPh>
    <rPh sb="30" eb="32">
      <t>リユウ</t>
    </rPh>
    <rPh sb="33" eb="35">
      <t>キニュウ</t>
    </rPh>
    <phoneticPr fontId="49"/>
  </si>
  <si>
    <t>機能システムの評価項目について、6つの分類に対する配点を記入する。標準配点から変更する場合は理由を明記する。</t>
    <rPh sb="0" eb="2">
      <t>キノウ</t>
    </rPh>
    <rPh sb="7" eb="9">
      <t>ヒョウカ</t>
    </rPh>
    <rPh sb="9" eb="11">
      <t>コウモク</t>
    </rPh>
    <rPh sb="19" eb="21">
      <t>ブンルイ</t>
    </rPh>
    <rPh sb="22" eb="23">
      <t>タイ</t>
    </rPh>
    <rPh sb="25" eb="27">
      <t>ハイテン</t>
    </rPh>
    <rPh sb="28" eb="30">
      <t>キニュウ</t>
    </rPh>
    <rPh sb="33" eb="35">
      <t>ヒョウジュン</t>
    </rPh>
    <rPh sb="35" eb="37">
      <t>ハイテン</t>
    </rPh>
    <rPh sb="39" eb="41">
      <t>ヘンコウ</t>
    </rPh>
    <rPh sb="43" eb="45">
      <t>バアイ</t>
    </rPh>
    <rPh sb="46" eb="48">
      <t>リユウ</t>
    </rPh>
    <rPh sb="49" eb="51">
      <t>メイキ</t>
    </rPh>
    <phoneticPr fontId="49"/>
  </si>
  <si>
    <t>機能システムの評価項目（利用品質、開発品質）について、項目ごとの重み付けを行い、その根拠を明記する</t>
    <rPh sb="0" eb="2">
      <t>キノウ</t>
    </rPh>
    <rPh sb="7" eb="11">
      <t>ヒョウカコウモク</t>
    </rPh>
    <rPh sb="12" eb="14">
      <t>リヨウ</t>
    </rPh>
    <rPh sb="14" eb="16">
      <t>ヒンシツ</t>
    </rPh>
    <rPh sb="17" eb="19">
      <t>カイハツ</t>
    </rPh>
    <rPh sb="19" eb="21">
      <t>ヒンシツ</t>
    </rPh>
    <rPh sb="27" eb="29">
      <t>コウモク</t>
    </rPh>
    <rPh sb="32" eb="33">
      <t>オモ</t>
    </rPh>
    <rPh sb="34" eb="35">
      <t>ヅ</t>
    </rPh>
    <rPh sb="37" eb="38">
      <t>オコナ</t>
    </rPh>
    <rPh sb="42" eb="44">
      <t>コンキョ</t>
    </rPh>
    <rPh sb="45" eb="47">
      <t>メイキ</t>
    </rPh>
    <phoneticPr fontId="49"/>
  </si>
  <si>
    <t>機能システムの評価項目について、設問（実施状況）、設問（効果）それぞれに対する回答を記入する（対象外とした評価項目は除く）。</t>
    <rPh sb="0" eb="2">
      <t>キノウ</t>
    </rPh>
    <rPh sb="7" eb="11">
      <t>ヒョウカコウモク</t>
    </rPh>
    <rPh sb="16" eb="18">
      <t>セツモン</t>
    </rPh>
    <rPh sb="19" eb="21">
      <t>ジッシ</t>
    </rPh>
    <rPh sb="21" eb="23">
      <t>ジョウキョウ</t>
    </rPh>
    <rPh sb="25" eb="27">
      <t>セツモン</t>
    </rPh>
    <rPh sb="28" eb="30">
      <t>コウカ</t>
    </rPh>
    <rPh sb="36" eb="37">
      <t>タイ</t>
    </rPh>
    <rPh sb="39" eb="41">
      <t>カイトウ</t>
    </rPh>
    <rPh sb="42" eb="44">
      <t>キニュウ</t>
    </rPh>
    <rPh sb="47" eb="50">
      <t>タイショウガイ</t>
    </rPh>
    <rPh sb="53" eb="55">
      <t>ヒョウカ</t>
    </rPh>
    <rPh sb="55" eb="57">
      <t>コウモク</t>
    </rPh>
    <rPh sb="58" eb="59">
      <t>ノゾ</t>
    </rPh>
    <phoneticPr fontId="49"/>
  </si>
  <si>
    <t>シート一覧</t>
    <rPh sb="3" eb="5">
      <t>イチラン</t>
    </rPh>
    <phoneticPr fontId="9"/>
  </si>
  <si>
    <t>複数の機能システムからのデータを組み合わせて分析するために、SoRやSoEに関わらずデータをリアルタイムに取得することと、データ連携をリアルタイムに実施することが必要となる。</t>
    <rPh sb="0" eb="2">
      <t>フクスウ</t>
    </rPh>
    <phoneticPr fontId="9"/>
  </si>
  <si>
    <t>DX対応では要件自体の定義が難しいため、例えば以下のような対処方法がある。
・開発者がユーザと直接対話しながら解決すべき課題を明確化していく
・ABテストのようにユーザに利用してもらいながら仮説検証するサイクルを回す</t>
    <rPh sb="23" eb="25">
      <t>イカ</t>
    </rPh>
    <rPh sb="29" eb="31">
      <t>タイショ</t>
    </rPh>
    <rPh sb="31" eb="33">
      <t>ホウホウ</t>
    </rPh>
    <rPh sb="47" eb="49">
      <t>チョクセツ</t>
    </rPh>
    <phoneticPr fontId="9"/>
  </si>
  <si>
    <t>早い段階で、実際に使える形にして提供することで、ユーザの希望したITシステムになっていること（≒要件定義の妥当性）を確認できる。</t>
    <rPh sb="48" eb="50">
      <t>ヨウケン</t>
    </rPh>
    <rPh sb="50" eb="52">
      <t>テイギ</t>
    </rPh>
    <rPh sb="53" eb="56">
      <t>ダトウセイ</t>
    </rPh>
    <phoneticPr fontId="9"/>
  </si>
  <si>
    <t>DXの場合、市場の要因などにより要件は順次変化するが、それに対応していくことが必要となる。</t>
    <rPh sb="6" eb="8">
      <t>シジョウ</t>
    </rPh>
    <rPh sb="9" eb="11">
      <t>ヨウイン</t>
    </rPh>
    <rPh sb="39" eb="41">
      <t>ヒツヨウ</t>
    </rPh>
    <phoneticPr fontId="9"/>
  </si>
  <si>
    <t>DXの場合、競争領域の業務機能などでない限り、早く、安く、安全に対応するためにエコシステムを活用することが望まれる。調達時間なしで、必要な時に必要なだけ利用できる、不要になったら利用終了できる、常に新バージョンを利用できる、といった俊敏性を高めるメリットがある。</t>
    <rPh sb="20" eb="21">
      <t>カギ</t>
    </rPh>
    <phoneticPr fontId="9"/>
  </si>
  <si>
    <t>DXでは、利用時間、利用場所の自由度が高いため、今まで以上に多数ユーザの一斉アクセスに備える必要がある。</t>
    <rPh sb="24" eb="25">
      <t>イマ</t>
    </rPh>
    <rPh sb="27" eb="29">
      <t>イジョウ</t>
    </rPh>
    <rPh sb="43" eb="44">
      <t>ソナ</t>
    </rPh>
    <phoneticPr fontId="9"/>
  </si>
  <si>
    <t>例えば、ある業務機能にアクセスが集中した場合であっても、別の業務機能は通常どおり使え、業務全体に影響を及ぼさないレベルに業務機能を分割することが求められる。</t>
    <phoneticPr fontId="9"/>
  </si>
  <si>
    <t>評価全体の流れと使用するシート</t>
    <rPh sb="0" eb="2">
      <t>ヒョウカ</t>
    </rPh>
    <rPh sb="2" eb="4">
      <t>ゼンタイ</t>
    </rPh>
    <rPh sb="5" eb="6">
      <t>ナガ</t>
    </rPh>
    <rPh sb="8" eb="10">
      <t>シヨウ</t>
    </rPh>
    <phoneticPr fontId="9"/>
  </si>
  <si>
    <t>PFデジタル化指標による評価全体の流れと、使用するシート番号を以下に示す。本ファイルに含まれるシートは、図中に太字で表している。</t>
    <rPh sb="6" eb="9">
      <t>カシヒョウ</t>
    </rPh>
    <rPh sb="12" eb="14">
      <t>ヒョウカ</t>
    </rPh>
    <rPh sb="14" eb="16">
      <t>ゼンタイ</t>
    </rPh>
    <rPh sb="17" eb="18">
      <t>ナガ</t>
    </rPh>
    <rPh sb="21" eb="23">
      <t>シヨウ</t>
    </rPh>
    <rPh sb="28" eb="30">
      <t>バンゴウ</t>
    </rPh>
    <rPh sb="31" eb="33">
      <t>イカ</t>
    </rPh>
    <rPh sb="34" eb="35">
      <t>シメ</t>
    </rPh>
    <rPh sb="37" eb="38">
      <t>ホン</t>
    </rPh>
    <rPh sb="43" eb="44">
      <t>フク</t>
    </rPh>
    <phoneticPr fontId="9"/>
  </si>
  <si>
    <t>指標の種別</t>
    <rPh sb="0" eb="2">
      <t>シヒョウ</t>
    </rPh>
    <rPh sb="3" eb="5">
      <t>シュベツ</t>
    </rPh>
    <phoneticPr fontId="49"/>
  </si>
  <si>
    <t>入力</t>
    <rPh sb="0" eb="2">
      <t>ニュウリョク</t>
    </rPh>
    <phoneticPr fontId="9"/>
  </si>
  <si>
    <t>参照</t>
    <rPh sb="0" eb="2">
      <t>サンショウ</t>
    </rPh>
    <phoneticPr fontId="9"/>
  </si>
  <si>
    <t>属性情報</t>
    <rPh sb="0" eb="2">
      <t>ゾクセイ</t>
    </rPh>
    <rPh sb="2" eb="4">
      <t>ジョウホウ</t>
    </rPh>
    <phoneticPr fontId="49"/>
  </si>
  <si>
    <t>2-2．属性情報　保有リソースなど</t>
    <rPh sb="9" eb="11">
      <t>ホユウ</t>
    </rPh>
    <phoneticPr fontId="49"/>
  </si>
  <si>
    <t>2-3．分析　保有リソースなど</t>
    <rPh sb="4" eb="6">
      <t>ブンセキ</t>
    </rPh>
    <phoneticPr fontId="49"/>
  </si>
  <si>
    <t>評価項目</t>
    <rPh sb="0" eb="4">
      <t>ヒョウカコウモク</t>
    </rPh>
    <phoneticPr fontId="49"/>
  </si>
  <si>
    <t>入力箇所について</t>
    <rPh sb="0" eb="2">
      <t>ニュウリョク</t>
    </rPh>
    <rPh sb="2" eb="4">
      <t>カショ</t>
    </rPh>
    <phoneticPr fontId="9"/>
  </si>
  <si>
    <t>＜例＞</t>
    <rPh sb="1" eb="2">
      <t>レイ</t>
    </rPh>
    <phoneticPr fontId="9"/>
  </si>
  <si>
    <t>各シート中、入力する必要がある列はヘッダを背景が「濃いオレンジ色」にしている。下記の例では、「FY2017　①」～「FY2019　①」の列のみ記入する。</t>
    <rPh sb="0" eb="1">
      <t>カク</t>
    </rPh>
    <rPh sb="4" eb="5">
      <t>チュウ</t>
    </rPh>
    <rPh sb="6" eb="8">
      <t>ニュウリョク</t>
    </rPh>
    <rPh sb="10" eb="12">
      <t>ヒツヨウ</t>
    </rPh>
    <rPh sb="15" eb="16">
      <t>レツ</t>
    </rPh>
    <rPh sb="21" eb="23">
      <t>ハイケイ</t>
    </rPh>
    <rPh sb="25" eb="26">
      <t>コ</t>
    </rPh>
    <rPh sb="31" eb="32">
      <t>イロ</t>
    </rPh>
    <phoneticPr fontId="9"/>
  </si>
  <si>
    <t>分析コメント</t>
    <rPh sb="0" eb="2">
      <t>ブンセキ</t>
    </rPh>
    <phoneticPr fontId="9"/>
  </si>
  <si>
    <t>分類ごとに、配点に対してどのくらいの点数か、割合を確認する。配点に対して点数が低い箇所は、問題がある領域と考えられるため、詳細な調査が必要である。</t>
    <phoneticPr fontId="9"/>
  </si>
  <si>
    <t>データ活用性が28%、と他よりかなり低くなっており、問題があると考えられる。別途、詳しく調査する必要がある。</t>
    <phoneticPr fontId="9"/>
  </si>
  <si>
    <t>回答された機能システムの評価項目の点数を6つの分類で集計し、レーダーチャートで表示する。6つの分類のどこに問題があるか確認し、コメントを記入する。</t>
    <rPh sb="0" eb="2">
      <t>カイトウ</t>
    </rPh>
    <rPh sb="5" eb="7">
      <t>キノウ</t>
    </rPh>
    <rPh sb="12" eb="14">
      <t>ヒョウカ</t>
    </rPh>
    <rPh sb="14" eb="16">
      <t>コウモク</t>
    </rPh>
    <rPh sb="17" eb="19">
      <t>テンスウ</t>
    </rPh>
    <rPh sb="23" eb="25">
      <t>ブンルイ</t>
    </rPh>
    <rPh sb="26" eb="28">
      <t>シュウケイ</t>
    </rPh>
    <rPh sb="39" eb="41">
      <t>ヒョウジ</t>
    </rPh>
    <rPh sb="47" eb="49">
      <t>ブンルイ</t>
    </rPh>
    <rPh sb="53" eb="55">
      <t>モンダイ</t>
    </rPh>
    <rPh sb="59" eb="61">
      <t>カクニン</t>
    </rPh>
    <rPh sb="68" eb="70">
      <t>キニュウ</t>
    </rPh>
    <phoneticPr fontId="49"/>
  </si>
  <si>
    <t>「2-2．属性情報　保有リソースなど」シートの値のリンク↓</t>
    <rPh sb="23" eb="24">
      <t>アタイ</t>
    </rPh>
    <phoneticPr fontId="9"/>
  </si>
  <si>
    <t>「2-2．属性情報　保有リソースなど（記入例）」シートの値のリンク↓</t>
    <rPh sb="28" eb="29">
      <t>アタイ</t>
    </rPh>
    <phoneticPr fontId="9"/>
  </si>
  <si>
    <t>基本的には、個人情報となる連結された要素項目をデータとして保持しないのが望ましいが、やむを得ずデータを保持する場合、個人情報の扱いとなるため、確実なアクセスコントロールが求められる。</t>
    <rPh sb="45" eb="46">
      <t>エ</t>
    </rPh>
    <phoneticPr fontId="9"/>
  </si>
  <si>
    <t>例えば、外部のエコシステム上の基盤構築ソフトウェアを利用して、テンプレート化した処理を実行する方法などが考えられる。</t>
    <rPh sb="26" eb="28">
      <t>リヨウ</t>
    </rPh>
    <rPh sb="37" eb="38">
      <t>カ</t>
    </rPh>
    <rPh sb="40" eb="42">
      <t>ショリ</t>
    </rPh>
    <phoneticPr fontId="9"/>
  </si>
  <si>
    <t>「ユーザ」は、主にシステムの利用者を指す。
ユーザが社内従業員の場合と、取引先企業や一般消費者の場合では、確認にかかる工数や難易度が異なる。</t>
    <phoneticPr fontId="9"/>
  </si>
  <si>
    <t>作る量を減らすことがスピードにつながる。
部品を作る側と利用する側双方が部品提供・部品利用を促進できる仕組みが求められる。例えば、作る前に利用できるものがないかを容易に検索できて登録もできる仕組みや、優れた部品が活用され生き残る仕組み、など。</t>
    <rPh sb="36" eb="38">
      <t>ブヒン</t>
    </rPh>
    <rPh sb="38" eb="40">
      <t>テイキョウ</t>
    </rPh>
    <rPh sb="41" eb="43">
      <t>ブヒン</t>
    </rPh>
    <rPh sb="43" eb="45">
      <t>リヨウ</t>
    </rPh>
    <rPh sb="46" eb="48">
      <t>ソクシン</t>
    </rPh>
    <phoneticPr fontId="9"/>
  </si>
  <si>
    <t>安全に多数のリリースを実施するには、自動化が前提となる。
開発チームがリリース後のユーザ対応を実施することにより、次の開発に迅速にフィードバックでき、ユーザ体験の向上に貢献する。</t>
    <phoneticPr fontId="9"/>
  </si>
  <si>
    <t>「影響度」（属性情報の項目）に見合った品質を確保する。</t>
    <phoneticPr fontId="9"/>
  </si>
  <si>
    <t>例えば、ユニットテスト、結合テストの完全自動化、End-to-Endテスト、ユーザテストについても可能な限り自動化する、など。ただし、GUIの色合い確認のような自動化が難しい項目はある。</t>
    <phoneticPr fontId="9"/>
  </si>
  <si>
    <t xml:space="preserve">スピードはリリース回数として表され、客観的に確認するために可視化する必要がある。
計測は自動化され、いつでも簡単に参照できる仕組みが望ましい（ダッシュボード機能など）。
</t>
    <rPh sb="14" eb="15">
      <t>アラワ</t>
    </rPh>
    <rPh sb="34" eb="36">
      <t>ヒツヨウ</t>
    </rPh>
    <phoneticPr fontId="9"/>
  </si>
  <si>
    <t>ユーザにとっても、効率的にITシステム開発に携われることは重要である。
ユーザと開発との役割分担が適切であることが前提となる。</t>
    <phoneticPr fontId="9"/>
  </si>
  <si>
    <t>クラウドなどの外部サービスを利用する場合、外部サービス部分の信頼性に起因する障害で業務やビジネスへの致命的な影響が出る可能性があるため、コンティンジェンシープランなどを策定しておく必要がある。
例：サービスとして契約上保証される信頼性目標値と、達成できなかった場合の対処
　　契約上の保証では不十分な部分について自前でどのような対応が取れるか</t>
    <phoneticPr fontId="9"/>
  </si>
  <si>
    <t>メンバの成長する機会、意欲向上の仕組みと捉える。</t>
    <phoneticPr fontId="9"/>
  </si>
  <si>
    <t>追加開発時であっても、全社標準に従って運用作業の追加・変更に対する準備を抜け漏れなく実施する必要がある。</t>
    <rPh sb="30" eb="31">
      <t>タイ</t>
    </rPh>
    <rPh sb="33" eb="35">
      <t>ジュンビ</t>
    </rPh>
    <rPh sb="42" eb="44">
      <t>ジッシ</t>
    </rPh>
    <phoneticPr fontId="9"/>
  </si>
  <si>
    <t>セキュリティ対策は、品質の一部として開発の上流工程から作り込んでいく考え方が重要。
セキュア開発の一例として、企業の秘密情報や個人情報に対するアクセス制御機能などが含まれる。</t>
    <rPh sb="46" eb="48">
      <t>カイハツ</t>
    </rPh>
    <rPh sb="49" eb="51">
      <t>イチレイ</t>
    </rPh>
    <rPh sb="82" eb="83">
      <t>フク</t>
    </rPh>
    <phoneticPr fontId="9"/>
  </si>
  <si>
    <t>本来修正や機能追加を実施すべき、サブシステム、機能システム以外で対応すると、対応する側の技術的負債度が高まることになり問題である。</t>
    <rPh sb="0" eb="2">
      <t>ホンライ</t>
    </rPh>
    <rPh sb="2" eb="4">
      <t>シュウセイ</t>
    </rPh>
    <rPh sb="5" eb="7">
      <t>キノウ</t>
    </rPh>
    <rPh sb="7" eb="9">
      <t>ツイカ</t>
    </rPh>
    <rPh sb="10" eb="12">
      <t>ジッシ</t>
    </rPh>
    <rPh sb="29" eb="31">
      <t>イガイ</t>
    </rPh>
    <rPh sb="32" eb="34">
      <t>タイオウ</t>
    </rPh>
    <rPh sb="38" eb="40">
      <t>タイオウ</t>
    </rPh>
    <rPh sb="42" eb="43">
      <t>ガワ</t>
    </rPh>
    <phoneticPr fontId="9"/>
  </si>
  <si>
    <t>少なくともライフサイクルの終わりには再構築を実施することになるため、正しい設計情報は必要である。
設計情報の例：
要件定義書、システム構成図、機能仕様書など</t>
    <rPh sb="0" eb="1">
      <t>スク</t>
    </rPh>
    <rPh sb="42" eb="44">
      <t>ヒツヨウ</t>
    </rPh>
    <phoneticPr fontId="9"/>
  </si>
  <si>
    <t>※各シートには、例を入力済みのシート「ｘｘｘ（記入例）」も付けている</t>
    <rPh sb="1" eb="2">
      <t>カク</t>
    </rPh>
    <rPh sb="8" eb="9">
      <t>レイ</t>
    </rPh>
    <rPh sb="10" eb="12">
      <t>ニュウリョク</t>
    </rPh>
    <rPh sb="12" eb="13">
      <t>ズ</t>
    </rPh>
    <rPh sb="23" eb="25">
      <t>キニュウ</t>
    </rPh>
    <rPh sb="25" eb="26">
      <t>レイ</t>
    </rPh>
    <rPh sb="29" eb="30">
      <t>ツ</t>
    </rPh>
    <phoneticPr fontId="9"/>
  </si>
  <si>
    <t>ここでは分けていないが、詳細分析する際に、社員とパートナーの人数の内訳が必要となる場合がある</t>
    <rPh sb="4" eb="5">
      <t>ワ</t>
    </rPh>
    <rPh sb="12" eb="14">
      <t>ショウサイ</t>
    </rPh>
    <rPh sb="14" eb="16">
      <t>ブンセキ</t>
    </rPh>
    <rPh sb="18" eb="19">
      <t>サイ</t>
    </rPh>
    <rPh sb="21" eb="23">
      <t>シャイン</t>
    </rPh>
    <rPh sb="33" eb="35">
      <t>ウチワケ</t>
    </rPh>
    <rPh sb="36" eb="38">
      <t>ヒツヨウ</t>
    </rPh>
    <rPh sb="41" eb="43">
      <t>バアイ</t>
    </rPh>
    <phoneticPr fontId="9"/>
  </si>
  <si>
    <t>本資料は、PFデジタル化指標による評価において、設問への回答や点数の集計、グラフ化、分析のためのワークシート集である。</t>
    <rPh sb="11" eb="14">
      <t>カシヒョウ</t>
    </rPh>
    <rPh sb="17" eb="19">
      <t>ヒョウカ</t>
    </rPh>
    <rPh sb="24" eb="26">
      <t>セツモン</t>
    </rPh>
    <rPh sb="28" eb="30">
      <t>カイトウ</t>
    </rPh>
    <rPh sb="31" eb="33">
      <t>テンスウ</t>
    </rPh>
    <rPh sb="34" eb="36">
      <t>シュウケイ</t>
    </rPh>
    <rPh sb="40" eb="41">
      <t>カ</t>
    </rPh>
    <rPh sb="42" eb="44">
      <t>ブンセキ</t>
    </rPh>
    <rPh sb="54" eb="55">
      <t>アツ</t>
    </rPh>
    <phoneticPr fontId="9"/>
  </si>
  <si>
    <t>「PFデジタル化指標（評価表_機能システム）」（以下、本資料）について</t>
    <rPh sb="15" eb="17">
      <t>キノウ</t>
    </rPh>
    <rPh sb="24" eb="26">
      <t>イカ</t>
    </rPh>
    <rPh sb="28" eb="30">
      <t>シリョウ</t>
    </rPh>
    <phoneticPr fontId="9"/>
  </si>
  <si>
    <t>2-1．属性情報　機能システム</t>
  </si>
  <si>
    <t>2-5．評価項目　分類ごとの配点と理由</t>
  </si>
  <si>
    <t>「2-5．評価項目　分類ごとの配点と理由」シートで、「データ活用性」の配点を変えるかなどの判断材料となる</t>
    <rPh sb="30" eb="33">
      <t>カツヨウセイ</t>
    </rPh>
    <rPh sb="35" eb="37">
      <t>ハイテン</t>
    </rPh>
    <rPh sb="38" eb="39">
      <t>カ</t>
    </rPh>
    <rPh sb="45" eb="47">
      <t>ハンダン</t>
    </rPh>
    <rPh sb="47" eb="49">
      <t>ザイリョウ</t>
    </rPh>
    <phoneticPr fontId="9"/>
  </si>
  <si>
    <t>2-8．評価結果　機能システム</t>
  </si>
  <si>
    <t>本ファイルは、機能システムの評価で使用する（評価対象の「機能システム数」コピーして使用する）。</t>
    <rPh sb="0" eb="1">
      <t>ホン</t>
    </rPh>
    <rPh sb="7" eb="9">
      <t>キノウ</t>
    </rPh>
    <rPh sb="17" eb="19">
      <t>シヨウ</t>
    </rPh>
    <rPh sb="22" eb="24">
      <t>ヒョウカ</t>
    </rPh>
    <rPh sb="24" eb="26">
      <t>タイショウ</t>
    </rPh>
    <rPh sb="28" eb="30">
      <t>キノウ</t>
    </rPh>
    <rPh sb="34" eb="35">
      <t>スウ</t>
    </rPh>
    <rPh sb="41" eb="43">
      <t>シヨウ</t>
    </rPh>
    <phoneticPr fontId="1"/>
  </si>
  <si>
    <r>
      <t>テストケースはホワイトボックス化して、自動生成しているか。実行モジュール生成、統合、テスト環境へのデリバリー、ユニットテスト、結合テストをできる限り自動化して</t>
    </r>
    <r>
      <rPr>
        <sz val="11"/>
        <color rgb="FF0070C0"/>
        <rFont val="Meiryo UI"/>
        <family val="3"/>
        <charset val="128"/>
      </rPr>
      <t>必要な回数だけ実施できて</t>
    </r>
    <r>
      <rPr>
        <sz val="11"/>
        <rFont val="Meiryo UI"/>
        <family val="3"/>
        <charset val="128"/>
      </rPr>
      <t>いるか（継続的インテグレーション）</t>
    </r>
    <rPh sb="29" eb="31">
      <t>ジッコウ</t>
    </rPh>
    <rPh sb="36" eb="38">
      <t>セイセイ</t>
    </rPh>
    <rPh sb="39" eb="41">
      <t>トウゴウ</t>
    </rPh>
    <rPh sb="79" eb="81">
      <t>ヒツヨウ</t>
    </rPh>
    <rPh sb="82" eb="84">
      <t>カイスウ</t>
    </rPh>
    <rPh sb="86" eb="88">
      <t>ジッシ</t>
    </rPh>
    <phoneticPr fontId="4"/>
  </si>
  <si>
    <r>
      <t>一連のテスト関連作業の時間を大幅に短縮</t>
    </r>
    <r>
      <rPr>
        <sz val="11"/>
        <color rgb="FF0070C0"/>
        <rFont val="Meiryo UI"/>
        <family val="3"/>
        <charset val="128"/>
      </rPr>
      <t>して必要な回数だけ実施</t>
    </r>
    <r>
      <rPr>
        <sz val="11"/>
        <rFont val="Meiryo UI"/>
        <family val="3"/>
        <charset val="128"/>
      </rPr>
      <t>できているか</t>
    </r>
    <rPh sb="0" eb="2">
      <t>イチレン</t>
    </rPh>
    <rPh sb="6" eb="8">
      <t>カンレン</t>
    </rPh>
    <rPh sb="8" eb="10">
      <t>サギョウ</t>
    </rPh>
    <rPh sb="21" eb="23">
      <t>ヒツヨウ</t>
    </rPh>
    <rPh sb="24" eb="26">
      <t>カイスウ</t>
    </rPh>
    <rPh sb="28" eb="30">
      <t>ジッシ</t>
    </rPh>
    <phoneticPr fontId="4"/>
  </si>
  <si>
    <r>
      <t>本番環境へのデリバリーを自動化して</t>
    </r>
    <r>
      <rPr>
        <sz val="11"/>
        <color rgb="FF0070C0"/>
        <rFont val="Meiryo UI"/>
        <family val="3"/>
        <charset val="128"/>
      </rPr>
      <t>必要な回数だけ実施できて</t>
    </r>
    <r>
      <rPr>
        <sz val="11"/>
        <rFont val="Meiryo UI"/>
        <family val="3"/>
        <charset val="128"/>
      </rPr>
      <t>いるか（継続的デリバリー）。開発から本番リリース後の運用まで業務機能ごとのチームで一体となって迅速に対応しているか（いわゆるDevOpsなど）</t>
    </r>
    <rPh sb="0" eb="2">
      <t>ホンバン</t>
    </rPh>
    <rPh sb="2" eb="4">
      <t>カンキョウ</t>
    </rPh>
    <rPh sb="12" eb="15">
      <t>ジドウカ</t>
    </rPh>
    <rPh sb="17" eb="19">
      <t>ヒツヨウ</t>
    </rPh>
    <rPh sb="20" eb="22">
      <t>カイスウ</t>
    </rPh>
    <rPh sb="24" eb="26">
      <t>ジッシ</t>
    </rPh>
    <rPh sb="33" eb="36">
      <t>ケイゾクテキ</t>
    </rPh>
    <rPh sb="43" eb="45">
      <t>カイハツ</t>
    </rPh>
    <rPh sb="47" eb="49">
      <t>ホンバン</t>
    </rPh>
    <rPh sb="53" eb="54">
      <t>ゴ</t>
    </rPh>
    <rPh sb="55" eb="57">
      <t>ウンヨウ</t>
    </rPh>
    <rPh sb="70" eb="72">
      <t>イッタイ</t>
    </rPh>
    <rPh sb="76" eb="78">
      <t>ジンソク</t>
    </rPh>
    <rPh sb="79" eb="81">
      <t>タイオウ</t>
    </rPh>
    <phoneticPr fontId="4"/>
  </si>
  <si>
    <r>
      <t>本番リリースにかかる時間を短縮</t>
    </r>
    <r>
      <rPr>
        <sz val="11"/>
        <color rgb="FF0070C0"/>
        <rFont val="Meiryo UI"/>
        <family val="3"/>
        <charset val="128"/>
      </rPr>
      <t>して必要な回数だけ実施</t>
    </r>
    <r>
      <rPr>
        <sz val="11"/>
        <rFont val="Meiryo UI"/>
        <family val="3"/>
        <charset val="128"/>
      </rPr>
      <t>できているか、小さいリリースをたくさんできているか</t>
    </r>
    <rPh sb="10" eb="12">
      <t>ジカン</t>
    </rPh>
    <rPh sb="13" eb="15">
      <t>タンシュク</t>
    </rPh>
    <rPh sb="17" eb="19">
      <t>ヒツヨウ</t>
    </rPh>
    <rPh sb="20" eb="22">
      <t>カイスウ</t>
    </rPh>
    <rPh sb="24" eb="26">
      <t>ジッシ</t>
    </rPh>
    <phoneticPr fontId="4"/>
  </si>
  <si>
    <r>
      <t>目標とすべき品質が明示されており、達成しているか（スピードを追求する場合でも、品質を犠牲にすべきではない）
※</t>
    </r>
    <r>
      <rPr>
        <sz val="11"/>
        <color rgb="FF0070C0"/>
        <rFont val="Meiryo UI"/>
        <family val="3"/>
        <charset val="128"/>
      </rPr>
      <t>テストを自動化する場合の注意点として、例えば、</t>
    </r>
    <r>
      <rPr>
        <sz val="11"/>
        <rFont val="Meiryo UI"/>
        <family val="3"/>
        <charset val="128"/>
      </rPr>
      <t>テストケース自動生成・ホワイトボックステストによりコーディングした部分はチェックできるが、コーディング漏れはチェックできない。対策として、仕様が全てコーディングに反映されていることをチェックする必要がある。</t>
    </r>
    <rPh sb="0" eb="2">
      <t>モクヒョウ</t>
    </rPh>
    <rPh sb="6" eb="8">
      <t>ヒンシツ</t>
    </rPh>
    <rPh sb="9" eb="11">
      <t>メイジ</t>
    </rPh>
    <rPh sb="17" eb="19">
      <t>タッセイ</t>
    </rPh>
    <rPh sb="30" eb="32">
      <t>ツイキュウ</t>
    </rPh>
    <rPh sb="34" eb="36">
      <t>バアイ</t>
    </rPh>
    <rPh sb="39" eb="41">
      <t>ヒンシツ</t>
    </rPh>
    <rPh sb="42" eb="44">
      <t>ギセイ</t>
    </rPh>
    <rPh sb="59" eb="62">
      <t>ジドウカ</t>
    </rPh>
    <rPh sb="64" eb="66">
      <t>バアイ</t>
    </rPh>
    <rPh sb="67" eb="70">
      <t>チュウイテン</t>
    </rPh>
    <rPh sb="74" eb="75">
      <t>タト</t>
    </rPh>
    <rPh sb="84" eb="86">
      <t>ジドウ</t>
    </rPh>
    <rPh sb="86" eb="88">
      <t>セイセイ</t>
    </rPh>
    <rPh sb="111" eb="113">
      <t>ブブン</t>
    </rPh>
    <rPh sb="129" eb="130">
      <t>モ</t>
    </rPh>
    <rPh sb="141" eb="143">
      <t>タイサク</t>
    </rPh>
    <rPh sb="147" eb="149">
      <t>シヨウ</t>
    </rPh>
    <rPh sb="150" eb="151">
      <t>スベ</t>
    </rPh>
    <rPh sb="159" eb="161">
      <t>ハンエイ</t>
    </rPh>
    <rPh sb="175" eb="177">
      <t>ヒツヨウ</t>
    </rPh>
    <phoneticPr fontId="4"/>
  </si>
  <si>
    <r>
      <rPr>
        <sz val="11"/>
        <color rgb="FF0070C0"/>
        <rFont val="Meiryo UI"/>
        <family val="3"/>
        <charset val="128"/>
      </rPr>
      <t>PC、</t>
    </r>
    <r>
      <rPr>
        <sz val="11"/>
        <rFont val="Meiryo UI"/>
        <family val="3"/>
        <charset val="128"/>
      </rPr>
      <t>スマホ、タブレットなど普及しているユーザデバイスに対応しており、それらの新機種、新バージョンにも素早く対応しているか</t>
    </r>
    <rPh sb="41" eb="44">
      <t>シンキシュ</t>
    </rPh>
    <rPh sb="45" eb="46">
      <t>シン</t>
    </rPh>
    <rPh sb="53" eb="55">
      <t>スバヤ</t>
    </rPh>
    <rPh sb="56" eb="58">
      <t>タイオウ</t>
    </rPh>
    <phoneticPr fontId="4"/>
  </si>
  <si>
    <r>
      <t>本番リリース後に品質問題は発生していないか。
例：障害件数は想定内、致命的バグ0件、</t>
    </r>
    <r>
      <rPr>
        <sz val="11"/>
        <color rgb="FF0070C0"/>
        <rFont val="Meiryo UI"/>
        <family val="3"/>
        <charset val="128"/>
      </rPr>
      <t>要件の見直し（ユーザが本来やりたかったことは変わらないのに、定義した要件まで立ち返って見直しが必要となるような問題）</t>
    </r>
    <r>
      <rPr>
        <sz val="11"/>
        <rFont val="Meiryo UI"/>
        <family val="3"/>
        <charset val="128"/>
      </rPr>
      <t>は想定数以下</t>
    </r>
    <rPh sb="0" eb="2">
      <t>ホンバン</t>
    </rPh>
    <rPh sb="6" eb="7">
      <t>ゴ</t>
    </rPh>
    <rPh sb="8" eb="10">
      <t>ヒンシツ</t>
    </rPh>
    <rPh sb="10" eb="12">
      <t>モンダイ</t>
    </rPh>
    <rPh sb="13" eb="15">
      <t>ハッセイ</t>
    </rPh>
    <rPh sb="42" eb="44">
      <t>ヨウケン</t>
    </rPh>
    <rPh sb="45" eb="47">
      <t>ミナオ</t>
    </rPh>
    <rPh sb="53" eb="55">
      <t>ホンライ</t>
    </rPh>
    <rPh sb="64" eb="65">
      <t>カ</t>
    </rPh>
    <rPh sb="72" eb="74">
      <t>テイギ</t>
    </rPh>
    <rPh sb="76" eb="78">
      <t>ヨウケン</t>
    </rPh>
    <rPh sb="80" eb="81">
      <t>タ</t>
    </rPh>
    <rPh sb="82" eb="83">
      <t>カエ</t>
    </rPh>
    <rPh sb="85" eb="87">
      <t>ミナオ</t>
    </rPh>
    <rPh sb="89" eb="91">
      <t>ヒツヨウ</t>
    </rPh>
    <rPh sb="97" eb="99">
      <t>モンダイ</t>
    </rPh>
    <rPh sb="101" eb="103">
      <t>ソウテイ</t>
    </rPh>
    <rPh sb="103" eb="104">
      <t>スウ</t>
    </rPh>
    <rPh sb="104" eb="106">
      <t>イカ</t>
    </rPh>
    <phoneticPr fontId="3"/>
  </si>
  <si>
    <t>テスト（リグレッションテスト）</t>
  </si>
  <si>
    <t>FY2017</t>
    <phoneticPr fontId="9"/>
  </si>
  <si>
    <t>回答（効果）</t>
    <phoneticPr fontId="9"/>
  </si>
  <si>
    <t>項目ごとの重み付け</t>
    <rPh sb="0" eb="2">
      <t>コウモク</t>
    </rPh>
    <rPh sb="5" eb="6">
      <t>オモ</t>
    </rPh>
    <rPh sb="7" eb="8">
      <t>ヅ</t>
    </rPh>
    <phoneticPr fontId="9"/>
  </si>
  <si>
    <t>シート「2-4」「2-6」「2-7」で記入対象の評価項目</t>
    <rPh sb="19" eb="21">
      <t>キニュウ</t>
    </rPh>
    <rPh sb="21" eb="23">
      <t>タイショウ</t>
    </rPh>
    <rPh sb="24" eb="26">
      <t>ヒョウカ</t>
    </rPh>
    <rPh sb="26" eb="28">
      <t>コウモク</t>
    </rPh>
    <phoneticPr fontId="9"/>
  </si>
  <si>
    <t>重みの相対的な比率</t>
    <rPh sb="0" eb="1">
      <t>オモ</t>
    </rPh>
    <rPh sb="3" eb="6">
      <t>ソウタイテキ</t>
    </rPh>
    <rPh sb="7" eb="9">
      <t>ヒリツ</t>
    </rPh>
    <phoneticPr fontId="9"/>
  </si>
  <si>
    <t>分類</t>
    <rPh sb="0" eb="2">
      <t>ブンルイ</t>
    </rPh>
    <phoneticPr fontId="9"/>
  </si>
  <si>
    <r>
      <rPr>
        <sz val="11"/>
        <color rgb="FF0070C0"/>
        <rFont val="Meiryo UI"/>
        <family val="3"/>
        <charset val="128"/>
      </rPr>
      <t>定義済データ項目</t>
    </r>
    <r>
      <rPr>
        <sz val="11"/>
        <color theme="1"/>
        <rFont val="Meiryo UI"/>
        <family val="3"/>
        <charset val="128"/>
      </rPr>
      <t>について、必要十分なだけのデータ量を取得しているか。また、データ量を柔軟に拡張可能か。</t>
    </r>
    <rPh sb="0" eb="2">
      <t>テイギ</t>
    </rPh>
    <rPh sb="2" eb="3">
      <t>スミ</t>
    </rPh>
    <rPh sb="6" eb="8">
      <t>コウモク</t>
    </rPh>
    <phoneticPr fontId="9"/>
  </si>
  <si>
    <t>△</t>
    <phoneticPr fontId="9"/>
  </si>
  <si>
    <t>品質管理標準に従って、最適な設計・ロジックの追加や修正が継続的に実施された結果、ソフトウェア資産は最適な状態になっているか。
※目的：ロジックを簡潔にして、スパゲッティ化を防ぐため
※問題となる例：
　難解で、修正しにくい、デグレし易い、コーディング
　不適切なモジュール構成・分割</t>
    <rPh sb="0" eb="2">
      <t>ヒンシツ</t>
    </rPh>
    <rPh sb="2" eb="4">
      <t>カンリ</t>
    </rPh>
    <rPh sb="4" eb="6">
      <t>ヒョウジュン</t>
    </rPh>
    <rPh sb="7" eb="8">
      <t>シタガ</t>
    </rPh>
    <rPh sb="11" eb="13">
      <t>サイテキ</t>
    </rPh>
    <rPh sb="14" eb="16">
      <t>セッケイ</t>
    </rPh>
    <rPh sb="22" eb="24">
      <t>ツイカ</t>
    </rPh>
    <rPh sb="25" eb="27">
      <t>シュウセイ</t>
    </rPh>
    <rPh sb="28" eb="31">
      <t>ケイゾクテキ</t>
    </rPh>
    <rPh sb="32" eb="34">
      <t>ジッシ</t>
    </rPh>
    <rPh sb="37" eb="39">
      <t>ケッカ</t>
    </rPh>
    <rPh sb="46" eb="48">
      <t>シサン</t>
    </rPh>
    <rPh sb="72" eb="74">
      <t>カンケツ</t>
    </rPh>
    <rPh sb="84" eb="85">
      <t>カ</t>
    </rPh>
    <rPh sb="86" eb="87">
      <t>フセ</t>
    </rPh>
    <rPh sb="92" eb="94">
      <t>モンダイ</t>
    </rPh>
    <rPh sb="97" eb="98">
      <t>レイ</t>
    </rPh>
    <phoneticPr fontId="12"/>
  </si>
  <si>
    <t>2-4．評価項目　対象外項目と理由　※1</t>
    <phoneticPr fontId="9"/>
  </si>
  <si>
    <t>2-6．評価項目　項目ごとの重みと根拠　※1</t>
    <phoneticPr fontId="9"/>
  </si>
  <si>
    <t>2-7．評価項目　評価　機能システム　※1</t>
    <phoneticPr fontId="9"/>
  </si>
  <si>
    <t>※1：シート「2-4」「2-6」「2-7」で記入対象の評価項目については別表参照</t>
    <rPh sb="22" eb="24">
      <t>キニュウ</t>
    </rPh>
    <rPh sb="24" eb="26">
      <t>タイショウ</t>
    </rPh>
    <rPh sb="27" eb="29">
      <t>ヒョウカ</t>
    </rPh>
    <rPh sb="29" eb="31">
      <t>コウモク</t>
    </rPh>
    <rPh sb="36" eb="37">
      <t>ベツ</t>
    </rPh>
    <rPh sb="37" eb="38">
      <t>ヒョウ</t>
    </rPh>
    <rPh sb="38" eb="40">
      <t>サンショウ</t>
    </rPh>
    <phoneticPr fontId="9"/>
  </si>
  <si>
    <t>「2-4．評価項目　対象外項目と理由」シート</t>
    <phoneticPr fontId="9"/>
  </si>
  <si>
    <t>「2-6．評価項目　項目ごとの重みと根拠」シート</t>
    <phoneticPr fontId="9"/>
  </si>
  <si>
    <t>「2-7．評価項目　評価　機能システム」シート</t>
    <phoneticPr fontId="9"/>
  </si>
  <si>
    <r>
      <t>活用すべきデータについて、定義するデータ範囲、粒度、精度</t>
    </r>
    <r>
      <rPr>
        <sz val="11"/>
        <color rgb="FF0070C0"/>
        <rFont val="Meiryo UI"/>
        <family val="3"/>
        <charset val="128"/>
      </rPr>
      <t>が正しくかつ</t>
    </r>
    <r>
      <rPr>
        <sz val="11"/>
        <rFont val="Meiryo UI"/>
        <family val="3"/>
        <charset val="128"/>
      </rPr>
      <t>、抜け漏れや重複がない</t>
    </r>
    <r>
      <rPr>
        <sz val="11"/>
        <color rgb="FF0070C0"/>
        <rFont val="Meiryo UI"/>
        <family val="3"/>
        <charset val="128"/>
      </rPr>
      <t>ように</t>
    </r>
    <r>
      <rPr>
        <sz val="11"/>
        <rFont val="Meiryo UI"/>
        <family val="3"/>
        <charset val="128"/>
      </rPr>
      <t>、整理・蓄積しているか。</t>
    </r>
    <rPh sb="0" eb="2">
      <t>カツヨウ</t>
    </rPh>
    <rPh sb="13" eb="15">
      <t>テイギ</t>
    </rPh>
    <rPh sb="14" eb="16">
      <t>リュウド</t>
    </rPh>
    <rPh sb="17" eb="19">
      <t>セイド</t>
    </rPh>
    <rPh sb="22" eb="24">
      <t>メイカク</t>
    </rPh>
    <rPh sb="25" eb="27">
      <t>セイリ</t>
    </rPh>
    <rPh sb="29" eb="30">
      <t>タダ</t>
    </rPh>
    <rPh sb="35" eb="36">
      <t>ヌ</t>
    </rPh>
    <rPh sb="37" eb="38">
      <t>モ</t>
    </rPh>
    <rPh sb="40" eb="42">
      <t>チョウフク</t>
    </rPh>
    <rPh sb="49" eb="51">
      <t>ツイカ</t>
    </rPh>
    <rPh sb="52" eb="54">
      <t>チクセキ</t>
    </rPh>
    <phoneticPr fontId="4"/>
  </si>
  <si>
    <r>
      <t>今までのデータを</t>
    </r>
    <r>
      <rPr>
        <sz val="11"/>
        <color rgb="FF0070C0"/>
        <rFont val="Meiryo UI"/>
        <family val="3"/>
        <charset val="128"/>
      </rPr>
      <t>きれいな状態に</t>
    </r>
    <r>
      <rPr>
        <sz val="11"/>
        <rFont val="Meiryo UI"/>
        <family val="3"/>
        <charset val="128"/>
      </rPr>
      <t>整理して蓄積できているか</t>
    </r>
    <rPh sb="0" eb="1">
      <t>イマ</t>
    </rPh>
    <rPh sb="12" eb="14">
      <t>ジョウタイ</t>
    </rPh>
    <rPh sb="15" eb="17">
      <t>セイリ</t>
    </rPh>
    <rPh sb="19" eb="21">
      <t>チクセキ</t>
    </rPh>
    <phoneticPr fontId="4"/>
  </si>
  <si>
    <t>作業開始前の見積もり段階で、見積もり方法・見積もり理由を明確にして、コストと納期の妥当性をチェックしているか。
例：ファンクションポイント、生産性、ランク・単金の妥当性チェック</t>
    <rPh sb="0" eb="2">
      <t>サギョウ</t>
    </rPh>
    <rPh sb="2" eb="4">
      <t>カイシ</t>
    </rPh>
    <rPh sb="4" eb="5">
      <t>マエ</t>
    </rPh>
    <rPh sb="6" eb="8">
      <t>ミツ</t>
    </rPh>
    <rPh sb="10" eb="12">
      <t>ダンカイ</t>
    </rPh>
    <rPh sb="14" eb="16">
      <t>ミツ</t>
    </rPh>
    <rPh sb="18" eb="20">
      <t>ホウホウ</t>
    </rPh>
    <rPh sb="21" eb="23">
      <t>ミツ</t>
    </rPh>
    <rPh sb="25" eb="27">
      <t>リユウ</t>
    </rPh>
    <rPh sb="28" eb="30">
      <t>メイカク</t>
    </rPh>
    <rPh sb="38" eb="40">
      <t>ノウキ</t>
    </rPh>
    <rPh sb="41" eb="44">
      <t>ダトウセイ</t>
    </rPh>
    <rPh sb="56" eb="57">
      <t>レイ</t>
    </rPh>
    <rPh sb="70" eb="73">
      <t>セイサンセイ</t>
    </rPh>
    <rPh sb="78" eb="80">
      <t>タンキン</t>
    </rPh>
    <rPh sb="81" eb="84">
      <t>ダトウセイ</t>
    </rPh>
    <phoneticPr fontId="4"/>
  </si>
  <si>
    <t>7テーマ／年</t>
    <rPh sb="5" eb="6">
      <t>ネン</t>
    </rPh>
    <phoneticPr fontId="9"/>
  </si>
  <si>
    <t>テーマの例としては「消費税対応」など。変更項目の例としては「消費税対応によるテーブル変更」など
＜延べ変更テーマ数の場合＞
例1：直近の1年間にテーマA,B,C,D,E（5テーマ）の対応を実施。全てのテーマでサブシステムaのみを変更した場合→年間延べ開発量は5［テーマ］となる
例2：直近の1年間にテーマF,Gの対応を実施。テーマFではサブシステムb,c,d（3つ）を、テーマGではサブシステムc,d,e（3つ）を変更した場合→年間延べ開発量は3+3=6［テーマ］となる
&lt;延べ変更項目数の場合＞
例3：直近の1年間にテーマHの変更項目イ、ロ、ハ、ニ（4項目）とテーマIの変更項目ホ、ヘ、ト（3項目）の対応を実施。どちらのテーマもサブシステムgのみを変更した場合→年間延べ開発量は4+3=7［項目］となる</t>
    <phoneticPr fontId="9"/>
  </si>
  <si>
    <t>独立行政法人 情報処理推進機構</t>
  </si>
  <si>
    <t>プラットフォームデジタル化指標（評価表_機能システム）</t>
    <rPh sb="12" eb="15">
      <t>カシヒョウ</t>
    </rPh>
    <rPh sb="16" eb="18">
      <t>ヒョウカ</t>
    </rPh>
    <rPh sb="18" eb="19">
      <t>ヒョウ</t>
    </rPh>
    <rPh sb="20" eb="22">
      <t>キノウ</t>
    </rPh>
    <phoneticPr fontId="9"/>
  </si>
  <si>
    <t>改版履歴</t>
    <rPh sb="0" eb="2">
      <t>カイハン</t>
    </rPh>
    <rPh sb="2" eb="4">
      <t>リレキ</t>
    </rPh>
    <phoneticPr fontId="9"/>
  </si>
  <si>
    <t>版数</t>
  </si>
  <si>
    <t>改版年月日</t>
  </si>
  <si>
    <t>改版内容</t>
  </si>
  <si>
    <t>新規作成</t>
    <rPh sb="0" eb="2">
      <t>シンキ</t>
    </rPh>
    <rPh sb="2" eb="4">
      <t>サクセイ</t>
    </rPh>
    <phoneticPr fontId="9"/>
  </si>
  <si>
    <t>社会基盤センター</t>
    <rPh sb="0" eb="4">
      <t>シャカイキバン</t>
    </rPh>
    <phoneticPr fontId="9"/>
  </si>
  <si>
    <t>活用すべきデータについて、定義するデータ範囲、粒度、精度が正しくかつ、抜け漏れや重複がないように、整理・蓄積しているか。</t>
    <rPh sb="0" eb="2">
      <t>カツヨウ</t>
    </rPh>
    <rPh sb="13" eb="15">
      <t>テイギ</t>
    </rPh>
    <rPh sb="14" eb="16">
      <t>リュウド</t>
    </rPh>
    <rPh sb="17" eb="19">
      <t>セイド</t>
    </rPh>
    <rPh sb="22" eb="24">
      <t>メイカク</t>
    </rPh>
    <rPh sb="25" eb="27">
      <t>セイリ</t>
    </rPh>
    <rPh sb="29" eb="30">
      <t>タダ</t>
    </rPh>
    <rPh sb="35" eb="36">
      <t>ヌ</t>
    </rPh>
    <rPh sb="37" eb="38">
      <t>モ</t>
    </rPh>
    <rPh sb="40" eb="42">
      <t>チョウフク</t>
    </rPh>
    <rPh sb="49" eb="51">
      <t>ツイカ</t>
    </rPh>
    <rPh sb="52" eb="54">
      <t>チクセキ</t>
    </rPh>
    <phoneticPr fontId="4"/>
  </si>
  <si>
    <t>定義済データ項目について、必要十分なだけのデータ量を取得しているか。また、データ量を柔軟に拡張可能か。</t>
    <rPh sb="0" eb="2">
      <t>テイギ</t>
    </rPh>
    <rPh sb="2" eb="3">
      <t>スミ</t>
    </rPh>
    <rPh sb="6" eb="8">
      <t>コウモク</t>
    </rPh>
    <phoneticPr fontId="9"/>
  </si>
  <si>
    <t>IT開発の状況</t>
    <phoneticPr fontId="9"/>
  </si>
  <si>
    <t>年間延べ生産量</t>
    <phoneticPr fontId="2"/>
  </si>
  <si>
    <t>直近の1年間に本番環境に対して実施した変更・追加・削除の延べの生産量。単位は、延べ「変更テーマ数」、延べ「変更項目数」など。同じ変更テーマ（または変更項目など）であっても、対象サブシステムが異なる場合は別々にカウントする。
※目的は保有リソース（「IT費用」、「IT関連の人数」など）に対して妥当な「量」を生産しているか確認すること。延べ変更テーマ数、延べ変更項目数のような生産量の中から各社に合った粒度のものを1つ決めることとする。</t>
    <rPh sb="15" eb="17">
      <t>ジッシ</t>
    </rPh>
    <rPh sb="187" eb="189">
      <t>セイサン</t>
    </rPh>
    <phoneticPr fontId="4"/>
  </si>
  <si>
    <t>直近の状況で確認する。「2-5．評価項目　分類ごとの配点と理由」シートで、「スピード」の配点を変えるかの判断材料となる</t>
    <rPh sb="0" eb="2">
      <t>チョッキン</t>
    </rPh>
    <rPh sb="3" eb="5">
      <t>ジョウキョウ</t>
    </rPh>
    <rPh sb="6" eb="8">
      <t>カクニン</t>
    </rPh>
    <rPh sb="44" eb="46">
      <t>ハイテン</t>
    </rPh>
    <rPh sb="47" eb="48">
      <t>カ</t>
    </rPh>
    <rPh sb="52" eb="54">
      <t>ハンダン</t>
    </rPh>
    <rPh sb="54" eb="56">
      <t>ザイリョウ</t>
    </rPh>
    <phoneticPr fontId="9"/>
  </si>
  <si>
    <t>IT開発の状況</t>
    <rPh sb="2" eb="4">
      <t>カイハツ</t>
    </rPh>
    <rPh sb="5" eb="7">
      <t>ジョウキョウ</t>
    </rPh>
    <phoneticPr fontId="9"/>
  </si>
  <si>
    <t>追加開発における、工程別の工数（コスト）。工程は、①見積もり（影響調査）、②要件定義、③設計・実装、④テスト（リグレッションテスト）、を集計する。</t>
    <rPh sb="0" eb="2">
      <t>ツイカ</t>
    </rPh>
    <rPh sb="2" eb="4">
      <t>カイハツ</t>
    </rPh>
    <rPh sb="9" eb="11">
      <t>コウテイ</t>
    </rPh>
    <rPh sb="11" eb="12">
      <t>ベツ</t>
    </rPh>
    <rPh sb="13" eb="15">
      <t>コウスウ</t>
    </rPh>
    <rPh sb="21" eb="23">
      <t>コウテイ</t>
    </rPh>
    <rPh sb="26" eb="28">
      <t>ミツ</t>
    </rPh>
    <rPh sb="31" eb="33">
      <t>エイキョウ</t>
    </rPh>
    <rPh sb="33" eb="35">
      <t>チョウサ</t>
    </rPh>
    <rPh sb="38" eb="40">
      <t>ヨウケン</t>
    </rPh>
    <rPh sb="40" eb="42">
      <t>テイギ</t>
    </rPh>
    <rPh sb="44" eb="46">
      <t>セッケイ</t>
    </rPh>
    <rPh sb="47" eb="49">
      <t>ジッソウ</t>
    </rPh>
    <phoneticPr fontId="9"/>
  </si>
  <si>
    <t>※濃いオレンジの列のみ入力する。直近の3年度分を記入する（FY2017,FY2018,FY2019は直近の年度に修正する）。</t>
    <rPh sb="1" eb="2">
      <t>コ</t>
    </rPh>
    <rPh sb="8" eb="9">
      <t>レツ</t>
    </rPh>
    <rPh sb="11" eb="13">
      <t>ニュウリョク</t>
    </rPh>
    <rPh sb="16" eb="18">
      <t>チョッキン</t>
    </rPh>
    <rPh sb="20" eb="22">
      <t>ネンド</t>
    </rPh>
    <rPh sb="22" eb="23">
      <t>ブン</t>
    </rPh>
    <rPh sb="24" eb="26">
      <t>キニュウ</t>
    </rPh>
    <rPh sb="50" eb="52">
      <t>チョッキン</t>
    </rPh>
    <rPh sb="53" eb="55">
      <t>ネンド</t>
    </rPh>
    <rPh sb="56" eb="58">
      <t>シュウセイ</t>
    </rPh>
    <phoneticPr fontId="9"/>
  </si>
  <si>
    <t>IT費用の例：
ソフトウェア開発・保守、ソフトウェア製品ライセンス・保守、ハードウェア製品・保守、IT関連サービス費用、人件費（運用費用など）、IT関連の減価償却費</t>
    <rPh sb="74" eb="76">
      <t>カンレン</t>
    </rPh>
    <rPh sb="77" eb="82">
      <t>ゲンカショウキャクヒ</t>
    </rPh>
    <phoneticPr fontId="9"/>
  </si>
  <si>
    <t>一般に、コントロールのしやすさ、ノウハウの蓄積しやすさは、内製、準委任、請負契約の順となる。
情報システム子会社がITシステム担当としてコントロールしノウハウ蓄積するのであれば、そこを起点に内製／外製と考える</t>
    <rPh sb="47" eb="49">
      <t>ジョウホウ</t>
    </rPh>
    <rPh sb="53" eb="56">
      <t>コガイシャ</t>
    </rPh>
    <rPh sb="63" eb="65">
      <t>タントウ</t>
    </rPh>
    <rPh sb="79" eb="81">
      <t>チクセキ</t>
    </rPh>
    <rPh sb="92" eb="94">
      <t>キテン</t>
    </rPh>
    <rPh sb="95" eb="97">
      <t>ナイセイ</t>
    </rPh>
    <rPh sb="98" eb="100">
      <t>ガイセイ</t>
    </rPh>
    <rPh sb="101" eb="102">
      <t>カンガ</t>
    </rPh>
    <phoneticPr fontId="9"/>
  </si>
  <si>
    <t>一般に技術的負債化が進むと、見積もり調査工数、リグレッションテスト工数などが大きくなる傾向がある。
工数なら［人月］、コストなら［百万円］などで単位を統一する。
過去に小さな変更しかしていない場合は、省略可とする。</t>
    <rPh sb="50" eb="52">
      <t>コウスウ</t>
    </rPh>
    <rPh sb="55" eb="57">
      <t>ニンゲツ</t>
    </rPh>
    <rPh sb="65" eb="68">
      <t>ヒャクマンエン</t>
    </rPh>
    <rPh sb="72" eb="74">
      <t>タンイ</t>
    </rPh>
    <rPh sb="75" eb="77">
      <t>トウイツ</t>
    </rPh>
    <rPh sb="81" eb="83">
      <t>カコ</t>
    </rPh>
    <rPh sb="84" eb="85">
      <t>チイ</t>
    </rPh>
    <rPh sb="87" eb="89">
      <t>ヘンコウ</t>
    </rPh>
    <rPh sb="96" eb="98">
      <t>バアイ</t>
    </rPh>
    <rPh sb="100" eb="102">
      <t>ショウリャク</t>
    </rPh>
    <rPh sb="102" eb="103">
      <t>カ</t>
    </rPh>
    <phoneticPr fontId="9"/>
  </si>
  <si>
    <t>見積もり（影響調査）</t>
    <rPh sb="0" eb="2">
      <t>ミツ</t>
    </rPh>
    <rPh sb="5" eb="7">
      <t>エイキョウ</t>
    </rPh>
    <rPh sb="7" eb="9">
      <t>チョウサ</t>
    </rPh>
    <phoneticPr fontId="9"/>
  </si>
  <si>
    <t>テスト（リグレッションテスト）</t>
    <phoneticPr fontId="9"/>
  </si>
  <si>
    <t>①見積もり（影響調査）の工数（コスト）</t>
    <rPh sb="1" eb="3">
      <t>ミツ</t>
    </rPh>
    <rPh sb="6" eb="8">
      <t>エイキョウ</t>
    </rPh>
    <rPh sb="8" eb="10">
      <t>チョウサ</t>
    </rPh>
    <rPh sb="12" eb="14">
      <t>コウスウ</t>
    </rPh>
    <phoneticPr fontId="9"/>
  </si>
  <si>
    <t>④テスト（リグレッションテスト）の工数（コスト）</t>
    <rPh sb="17" eb="19">
      <t>コウスウ</t>
    </rPh>
    <phoneticPr fontId="9"/>
  </si>
  <si>
    <t>現時点で想定される必要データ項目について明確化しておく。ただし、目的が変わったり増えたりすると、必要となるデータ項目も変わることを想定しておく必要がある。
データ範囲は、必須項目、全量かサンプリングかなど。粒度は、分単位か時間単位かなど。精度は、数値の桁が違う、欠落している、など明らかに不正なデータを修正しているかなど、のこと。</t>
    <rPh sb="32" eb="34">
      <t>モクテキ</t>
    </rPh>
    <rPh sb="35" eb="36">
      <t>カ</t>
    </rPh>
    <rPh sb="40" eb="41">
      <t>フ</t>
    </rPh>
    <rPh sb="48" eb="50">
      <t>ヒツヨウ</t>
    </rPh>
    <rPh sb="56" eb="58">
      <t>コウモク</t>
    </rPh>
    <rPh sb="59" eb="60">
      <t>カ</t>
    </rPh>
    <rPh sb="65" eb="67">
      <t>ソウテイ</t>
    </rPh>
    <rPh sb="71" eb="73">
      <t>ヒツヨウ</t>
    </rPh>
    <rPh sb="81" eb="83">
      <t>ハンイ</t>
    </rPh>
    <rPh sb="85" eb="87">
      <t>ヒッス</t>
    </rPh>
    <rPh sb="87" eb="89">
      <t>コウモク</t>
    </rPh>
    <rPh sb="90" eb="92">
      <t>ゼンリョウ</t>
    </rPh>
    <rPh sb="103" eb="105">
      <t>リュウド</t>
    </rPh>
    <rPh sb="107" eb="108">
      <t>フン</t>
    </rPh>
    <rPh sb="108" eb="110">
      <t>タンイ</t>
    </rPh>
    <rPh sb="111" eb="113">
      <t>ジカン</t>
    </rPh>
    <rPh sb="113" eb="115">
      <t>タンイ</t>
    </rPh>
    <rPh sb="119" eb="121">
      <t>セイド</t>
    </rPh>
    <rPh sb="123" eb="125">
      <t>スウチ</t>
    </rPh>
    <rPh sb="126" eb="127">
      <t>ケタ</t>
    </rPh>
    <rPh sb="128" eb="129">
      <t>チガ</t>
    </rPh>
    <rPh sb="131" eb="133">
      <t>ケツラク</t>
    </rPh>
    <rPh sb="140" eb="141">
      <t>アキ</t>
    </rPh>
    <rPh sb="144" eb="146">
      <t>フセイ</t>
    </rPh>
    <rPh sb="151" eb="153">
      <t>シュウセイ</t>
    </rPh>
    <phoneticPr fontId="9"/>
  </si>
  <si>
    <t>個別の分析観点の追加について</t>
    <rPh sb="0" eb="2">
      <t>コベツ</t>
    </rPh>
    <rPh sb="3" eb="5">
      <t>ブンセキ</t>
    </rPh>
    <rPh sb="5" eb="7">
      <t>カンテン</t>
    </rPh>
    <rPh sb="8" eb="10">
      <t>ツイカ</t>
    </rPh>
    <phoneticPr fontId="9"/>
  </si>
  <si>
    <t>以下のシートで例示する分析観点は最小限であり、各社個別の分析観点も加えながら、問題箇所の深掘りと優先順位付け、原因と対策の検討などにつなげていくことを想定している。</t>
    <phoneticPr fontId="9"/>
  </si>
  <si>
    <t>1-2．分析　ITシステム全体　財務情報</t>
  </si>
  <si>
    <t>1-4．評価結果　ITシステム全体</t>
  </si>
  <si>
    <t>2-3．分析　保有リソースなど</t>
  </si>
  <si>
    <t>3-2．評価結果　総合評価</t>
  </si>
  <si>
    <t>初版</t>
    <rPh sb="0" eb="2">
      <t>ショハン</t>
    </rPh>
    <phoneticPr fontId="9"/>
  </si>
  <si>
    <t>利用許諾</t>
    <rPh sb="0" eb="2">
      <t>リヨウ</t>
    </rPh>
    <rPh sb="2" eb="4">
      <t>キョダク</t>
    </rPh>
    <phoneticPr fontId="9"/>
  </si>
  <si>
    <t>従って、個別の分析観点追加に伴う項目細分化、表・グラフの追加などは適宜実施して構わない。その場合は利用許諾に示す記載をすること。</t>
    <rPh sb="9" eb="11">
      <t>カンテン</t>
    </rPh>
    <rPh sb="11" eb="13">
      <t>ツイカ</t>
    </rPh>
    <rPh sb="14" eb="15">
      <t>トモナ</t>
    </rPh>
    <rPh sb="46" eb="48">
      <t>バアイ</t>
    </rPh>
    <rPh sb="49" eb="51">
      <t>リヨウ</t>
    </rPh>
    <rPh sb="51" eb="53">
      <t>キョダク</t>
    </rPh>
    <rPh sb="54" eb="55">
      <t>シメ</t>
    </rPh>
    <rPh sb="56" eb="58">
      <t>キサイ</t>
    </rPh>
    <phoneticPr fontId="9"/>
  </si>
  <si>
    <t xml:space="preserve">この資料は広く活用していただけるように「クリエイティブ・コモンズ 表示 4.0 国際 パブリック・ライセンス」
( https://creativecommons.org/licenses/by/4.0/legalcode.ja ) 
の条件のもとで公開します。
</t>
    <phoneticPr fontId="9"/>
  </si>
  <si>
    <t>　※ご留意いただきたい点についての補足説明</t>
    <rPh sb="3" eb="5">
      <t>リュウイ</t>
    </rPh>
    <rPh sb="11" eb="12">
      <t>テン</t>
    </rPh>
    <rPh sb="17" eb="19">
      <t>ホソク</t>
    </rPh>
    <rPh sb="19" eb="21">
      <t>セツメイ</t>
    </rPh>
    <phoneticPr fontId="9"/>
  </si>
  <si>
    <t xml:space="preserve">〔出典の記載について〕
この資料を引用などする場合の出典の記載方法は以下のとおりです。
　　出典：独立行政法人情報処理推進機構（IPA） 社会基盤センター，
　　　　　　　「プラットフォームデジタル化指標（評価表）」 
〔この資料を編集・加工せずに利用される場合〕
他の資料の一部分に組み込んだり、別の表紙を足されるような場合には、上記の出展が残る様にしてください。
〔編集・加工について〕
編集・加工を行う際には、上記の出典を示すとともに、編集・加工等を行ったことを記載し、編集・加工した情報があたかもIPAが作成したかのような態様にならない様に配慮していただければ、広く活用していただくことができます。
〔編集・加工があった旨の記載方法の例〕
記載方法を例示します。これ以外の方法でも上記の趣旨を踏まえていただければ支障ありません。
例:
　「プラットフォームデジタル化指標（評価表）」（独立行政法人情報処理推進機構） を加工して
　作成
　「プラットフォームデジタル化指標（評価表）」（独立行政法人情報処理推進機構） をもとに
　○○株式会社作成
　など
</t>
    <rPh sb="114" eb="116">
      <t>シリョウ</t>
    </rPh>
    <rPh sb="117" eb="119">
      <t>ヘンシュウ</t>
    </rPh>
    <rPh sb="120" eb="122">
      <t>カコウ</t>
    </rPh>
    <rPh sb="125" eb="127">
      <t>リヨウ</t>
    </rPh>
    <rPh sb="130" eb="132">
      <t>バアイ</t>
    </rPh>
    <rPh sb="134" eb="135">
      <t>タ</t>
    </rPh>
    <rPh sb="136" eb="138">
      <t>シリョウ</t>
    </rPh>
    <rPh sb="139" eb="142">
      <t>イチブブン</t>
    </rPh>
    <rPh sb="143" eb="144">
      <t>ク</t>
    </rPh>
    <rPh sb="145" eb="146">
      <t>コ</t>
    </rPh>
    <rPh sb="150" eb="151">
      <t>ベツ</t>
    </rPh>
    <rPh sb="152" eb="154">
      <t>ヒョウシ</t>
    </rPh>
    <rPh sb="155" eb="156">
      <t>タ</t>
    </rPh>
    <rPh sb="162" eb="164">
      <t>バアイ</t>
    </rPh>
    <rPh sb="167" eb="169">
      <t>ジョウキ</t>
    </rPh>
    <rPh sb="170" eb="172">
      <t>シュッテン</t>
    </rPh>
    <rPh sb="173" eb="174">
      <t>ノコ</t>
    </rPh>
    <rPh sb="175" eb="176">
      <t>ヨウ</t>
    </rPh>
    <rPh sb="204" eb="205">
      <t>オコナ</t>
    </rPh>
    <rPh sb="206" eb="207">
      <t>サイ</t>
    </rPh>
    <rPh sb="274" eb="275">
      <t>ヨウ</t>
    </rPh>
    <rPh sb="276" eb="278">
      <t>ハイリョ</t>
    </rPh>
    <rPh sb="321" eb="323">
      <t>ホウホウ</t>
    </rPh>
    <rPh sb="327" eb="329">
      <t>キサイ</t>
    </rPh>
    <rPh sb="329" eb="331">
      <t>ホウホウ</t>
    </rPh>
    <rPh sb="332" eb="334">
      <t>レイジ</t>
    </rPh>
    <rPh sb="340" eb="342">
      <t>イガイ</t>
    </rPh>
    <rPh sb="343" eb="345">
      <t>ホウホウ</t>
    </rPh>
    <rPh sb="347" eb="349">
      <t>ジョウキ</t>
    </rPh>
    <rPh sb="350" eb="352">
      <t>シュシ</t>
    </rPh>
    <rPh sb="353" eb="354">
      <t>フ</t>
    </rPh>
    <rPh sb="363" eb="365">
      <t>シショウ</t>
    </rPh>
    <rPh sb="372" eb="373">
      <t>レイ</t>
    </rPh>
    <phoneticPr fontId="9"/>
  </si>
  <si>
    <t>ITシステム品質</t>
    <rPh sb="6" eb="8">
      <t>ヒンシツ</t>
    </rPh>
    <phoneticPr fontId="9"/>
  </si>
  <si>
    <r>
      <t>他社と競争していく事業領域か否か</t>
    </r>
    <r>
      <rPr>
        <sz val="11"/>
        <color rgb="FFFF0000"/>
        <rFont val="Meiryo UI"/>
        <family val="3"/>
        <charset val="128"/>
      </rPr>
      <t>。</t>
    </r>
    <rPh sb="0" eb="2">
      <t>タシャ</t>
    </rPh>
    <rPh sb="3" eb="5">
      <t>キョウソウ</t>
    </rPh>
    <rPh sb="9" eb="11">
      <t>ジギョウ</t>
    </rPh>
    <rPh sb="11" eb="13">
      <t>リョウイキ</t>
    </rPh>
    <rPh sb="14" eb="15">
      <t>イナ</t>
    </rPh>
    <phoneticPr fontId="9"/>
  </si>
  <si>
    <r>
      <t>システム障害時フェールオーバーなどにより自動復旧するまでの時間</t>
    </r>
    <r>
      <rPr>
        <sz val="11"/>
        <color rgb="FFFF0000"/>
        <rFont val="Meiryo UI"/>
        <family val="3"/>
        <charset val="128"/>
      </rPr>
      <t>。</t>
    </r>
    <r>
      <rPr>
        <sz val="11"/>
        <color theme="1"/>
        <rFont val="Meiryo UI"/>
        <family val="3"/>
        <charset val="128"/>
      </rPr>
      <t xml:space="preserve">
</t>
    </r>
    <r>
      <rPr>
        <b/>
        <sz val="11"/>
        <color theme="1"/>
        <rFont val="Meiryo UI"/>
        <family val="3"/>
        <charset val="128"/>
      </rPr>
      <t>H</t>
    </r>
    <r>
      <rPr>
        <sz val="11"/>
        <color theme="1"/>
        <rFont val="Meiryo UI"/>
        <family val="3"/>
        <charset val="128"/>
      </rPr>
      <t xml:space="preserve">：0分
</t>
    </r>
    <r>
      <rPr>
        <b/>
        <sz val="11"/>
        <color theme="1"/>
        <rFont val="Meiryo UI"/>
        <family val="3"/>
        <charset val="128"/>
      </rPr>
      <t>M</t>
    </r>
    <r>
      <rPr>
        <sz val="11"/>
        <color theme="1"/>
        <rFont val="Meiryo UI"/>
        <family val="3"/>
        <charset val="128"/>
      </rPr>
      <t xml:space="preserve">：15分未満
</t>
    </r>
    <r>
      <rPr>
        <b/>
        <sz val="11"/>
        <color theme="1"/>
        <rFont val="Meiryo UI"/>
        <family val="3"/>
        <charset val="128"/>
      </rPr>
      <t>L</t>
    </r>
    <r>
      <rPr>
        <sz val="11"/>
        <color theme="1"/>
        <rFont val="Meiryo UI"/>
        <family val="3"/>
        <charset val="128"/>
      </rPr>
      <t>：15分以上</t>
    </r>
    <rPh sb="4" eb="6">
      <t>ショウガイ</t>
    </rPh>
    <rPh sb="6" eb="7">
      <t>ジ</t>
    </rPh>
    <rPh sb="20" eb="22">
      <t>ジドウ</t>
    </rPh>
    <rPh sb="22" eb="24">
      <t>フッキュウ</t>
    </rPh>
    <rPh sb="29" eb="31">
      <t>ジカン</t>
    </rPh>
    <rPh sb="36" eb="37">
      <t>フン</t>
    </rPh>
    <rPh sb="42" eb="43">
      <t>フン</t>
    </rPh>
    <rPh sb="43" eb="45">
      <t>ミマン</t>
    </rPh>
    <rPh sb="50" eb="51">
      <t>フン</t>
    </rPh>
    <rPh sb="51" eb="53">
      <t>イジョウ</t>
    </rPh>
    <phoneticPr fontId="9"/>
  </si>
  <si>
    <r>
      <t>システム障害などで、2時間停止した場合の顧客への影響度</t>
    </r>
    <r>
      <rPr>
        <sz val="11"/>
        <color rgb="FFFF0000"/>
        <rFont val="Meiryo UI"/>
        <family val="3"/>
        <charset val="128"/>
      </rPr>
      <t>。</t>
    </r>
    <r>
      <rPr>
        <sz val="11"/>
        <color theme="1"/>
        <rFont val="Meiryo UI"/>
        <family val="3"/>
        <charset val="128"/>
      </rPr>
      <t xml:space="preserve">
</t>
    </r>
    <r>
      <rPr>
        <b/>
        <sz val="11"/>
        <color theme="1"/>
        <rFont val="Meiryo UI"/>
        <family val="3"/>
        <charset val="128"/>
      </rPr>
      <t>H</t>
    </r>
    <r>
      <rPr>
        <sz val="11"/>
        <color theme="1"/>
        <rFont val="Meiryo UI"/>
        <family val="3"/>
        <charset val="128"/>
      </rPr>
      <t xml:space="preserve">：顧客業務全体に致命的な影響あり
</t>
    </r>
    <r>
      <rPr>
        <b/>
        <sz val="11"/>
        <color theme="1"/>
        <rFont val="Meiryo UI"/>
        <family val="3"/>
        <charset val="128"/>
      </rPr>
      <t>M</t>
    </r>
    <r>
      <rPr>
        <sz val="11"/>
        <color theme="1"/>
        <rFont val="Meiryo UI"/>
        <family val="3"/>
        <charset val="128"/>
      </rPr>
      <t xml:space="preserve">：顧客業務の一部に致命的な影響あり
</t>
    </r>
    <r>
      <rPr>
        <b/>
        <sz val="11"/>
        <color theme="1"/>
        <rFont val="Meiryo UI"/>
        <family val="3"/>
        <charset val="128"/>
      </rPr>
      <t>L</t>
    </r>
    <r>
      <rPr>
        <sz val="11"/>
        <color theme="1"/>
        <rFont val="Meiryo UI"/>
        <family val="3"/>
        <charset val="128"/>
      </rPr>
      <t>：顧客業務への致命的な影響なし</t>
    </r>
    <rPh sb="31" eb="33">
      <t>コキャク</t>
    </rPh>
    <rPh sb="33" eb="35">
      <t>ギョウム</t>
    </rPh>
    <rPh sb="35" eb="37">
      <t>ゼンタイ</t>
    </rPh>
    <rPh sb="38" eb="41">
      <t>チメイテキ</t>
    </rPh>
    <rPh sb="42" eb="44">
      <t>エイキョウ</t>
    </rPh>
    <rPh sb="49" eb="51">
      <t>コキャク</t>
    </rPh>
    <rPh sb="51" eb="53">
      <t>ギョウム</t>
    </rPh>
    <rPh sb="54" eb="56">
      <t>イチブ</t>
    </rPh>
    <rPh sb="57" eb="60">
      <t>チメイテキ</t>
    </rPh>
    <rPh sb="61" eb="63">
      <t>エイキョウ</t>
    </rPh>
    <rPh sb="68" eb="70">
      <t>コキャク</t>
    </rPh>
    <rPh sb="70" eb="72">
      <t>ギョウム</t>
    </rPh>
    <rPh sb="74" eb="77">
      <t>チメイテキ</t>
    </rPh>
    <rPh sb="78" eb="80">
      <t>エイキョウ</t>
    </rPh>
    <phoneticPr fontId="9"/>
  </si>
  <si>
    <r>
      <t>システム障害などで、2時間停止した場合の業界・社会への影響度</t>
    </r>
    <r>
      <rPr>
        <sz val="11"/>
        <color rgb="FFFF0000"/>
        <rFont val="Meiryo UI"/>
        <family val="3"/>
        <charset val="128"/>
      </rPr>
      <t>。</t>
    </r>
    <r>
      <rPr>
        <sz val="11"/>
        <color theme="1"/>
        <rFont val="Meiryo UI"/>
        <family val="3"/>
        <charset val="128"/>
      </rPr>
      <t xml:space="preserve">
</t>
    </r>
    <r>
      <rPr>
        <b/>
        <sz val="11"/>
        <color theme="1"/>
        <rFont val="Meiryo UI"/>
        <family val="3"/>
        <charset val="128"/>
      </rPr>
      <t>H</t>
    </r>
    <r>
      <rPr>
        <sz val="11"/>
        <color theme="1"/>
        <rFont val="Meiryo UI"/>
        <family val="3"/>
        <charset val="128"/>
      </rPr>
      <t xml:space="preserve">：影響システム数10以上or業界・社会への影響大
</t>
    </r>
    <r>
      <rPr>
        <b/>
        <sz val="11"/>
        <color theme="1"/>
        <rFont val="Meiryo UI"/>
        <family val="3"/>
        <charset val="128"/>
      </rPr>
      <t>M</t>
    </r>
    <r>
      <rPr>
        <sz val="11"/>
        <color theme="1"/>
        <rFont val="Meiryo UI"/>
        <family val="3"/>
        <charset val="128"/>
      </rPr>
      <t xml:space="preserve">：影響システム数5以上or業界・社会への影響は限定的
</t>
    </r>
    <r>
      <rPr>
        <b/>
        <sz val="11"/>
        <color theme="1"/>
        <rFont val="Meiryo UI"/>
        <family val="3"/>
        <charset val="128"/>
      </rPr>
      <t>L</t>
    </r>
    <r>
      <rPr>
        <sz val="11"/>
        <color theme="1"/>
        <rFont val="Meiryo UI"/>
        <family val="3"/>
        <charset val="128"/>
      </rPr>
      <t>：影響システム数5未満or業界・社会への影響なし</t>
    </r>
    <rPh sb="47" eb="49">
      <t>ギョウカイ</t>
    </rPh>
    <rPh sb="50" eb="52">
      <t>シャカイ</t>
    </rPh>
    <rPh sb="54" eb="56">
      <t>エイキョウ</t>
    </rPh>
    <rPh sb="56" eb="57">
      <t>ダイ</t>
    </rPh>
    <rPh sb="72" eb="74">
      <t>ギョウカイ</t>
    </rPh>
    <rPh sb="75" eb="77">
      <t>シャカイ</t>
    </rPh>
    <rPh sb="79" eb="81">
      <t>エイキョウ</t>
    </rPh>
    <rPh sb="82" eb="85">
      <t>ゲンテイテキ</t>
    </rPh>
    <rPh sb="100" eb="102">
      <t>ギョウカイ</t>
    </rPh>
    <rPh sb="103" eb="105">
      <t>シャカイ</t>
    </rPh>
    <rPh sb="107" eb="109">
      <t>エイキョウ</t>
    </rPh>
    <phoneticPr fontId="9"/>
  </si>
  <si>
    <r>
      <t>期間あたりの、機能拡張や機能変更などの実施回数</t>
    </r>
    <r>
      <rPr>
        <sz val="11"/>
        <color rgb="FFFF0000"/>
        <rFont val="Meiryo UI"/>
        <family val="3"/>
        <charset val="128"/>
      </rPr>
      <t>。</t>
    </r>
    <r>
      <rPr>
        <sz val="11"/>
        <color theme="1"/>
        <rFont val="Meiryo UI"/>
        <family val="3"/>
        <charset val="128"/>
      </rPr>
      <t>（年何回、月何回、週何回、など）</t>
    </r>
    <rPh sb="0" eb="2">
      <t>キカン</t>
    </rPh>
    <rPh sb="19" eb="21">
      <t>ジッシ</t>
    </rPh>
    <rPh sb="21" eb="23">
      <t>カイスウ</t>
    </rPh>
    <rPh sb="25" eb="26">
      <t>ネン</t>
    </rPh>
    <rPh sb="26" eb="28">
      <t>ナンカイ</t>
    </rPh>
    <rPh sb="29" eb="30">
      <t>ツキ</t>
    </rPh>
    <rPh sb="30" eb="32">
      <t>ナンカイ</t>
    </rPh>
    <rPh sb="33" eb="34">
      <t>シュウ</t>
    </rPh>
    <rPh sb="34" eb="36">
      <t>ナンカイ</t>
    </rPh>
    <phoneticPr fontId="9"/>
  </si>
  <si>
    <r>
      <t>過去に、リファクタリングやスリム化などをせずに、ハードウェア、ソフトウェア製品など基盤のみを刷新するような単純移行を実施した回数</t>
    </r>
    <r>
      <rPr>
        <sz val="11"/>
        <color rgb="FFFF0000"/>
        <rFont val="Meiryo UI"/>
        <family val="3"/>
        <charset val="128"/>
      </rPr>
      <t>。</t>
    </r>
    <rPh sb="0" eb="2">
      <t>カコ</t>
    </rPh>
    <rPh sb="37" eb="39">
      <t>セイヒン</t>
    </rPh>
    <rPh sb="41" eb="43">
      <t>キバン</t>
    </rPh>
    <rPh sb="46" eb="48">
      <t>サッシン</t>
    </rPh>
    <rPh sb="53" eb="55">
      <t>タンジュン</t>
    </rPh>
    <rPh sb="55" eb="57">
      <t>イコウ</t>
    </rPh>
    <rPh sb="58" eb="60">
      <t>ジッシ</t>
    </rPh>
    <rPh sb="62" eb="64">
      <t>カイスウ</t>
    </rPh>
    <phoneticPr fontId="4"/>
  </si>
  <si>
    <t>「2-2．属性情報　保有リソースなど」シートに記入後、分析コメント欄にフリーテキストで記入する。</t>
    <rPh sb="5" eb="7">
      <t>ゾクセイ</t>
    </rPh>
    <rPh sb="7" eb="9">
      <t>ジョウホウ</t>
    </rPh>
    <rPh sb="10" eb="12">
      <t>ホユウ</t>
    </rPh>
    <rPh sb="23" eb="25">
      <t>キニュウ</t>
    </rPh>
    <rPh sb="25" eb="26">
      <t>ゴ</t>
    </rPh>
    <rPh sb="27" eb="29">
      <t>ブンセキ</t>
    </rPh>
    <rPh sb="33" eb="34">
      <t>ラン</t>
    </rPh>
    <rPh sb="43" eb="45">
      <t>キニュウ</t>
    </rPh>
    <phoneticPr fontId="9"/>
  </si>
  <si>
    <t>※例は架空のものであり、厳密さより具体的なイメージをつかむことを目的とする。</t>
    <phoneticPr fontId="9"/>
  </si>
  <si>
    <t>コントロールしやすくノウハウ蓄積がしやすいように、内製化すべき工程が明確であり、その通りに内製化されているか確認する。
※対象とすべき工程は個別に決定した上で内製化率を確認する。</t>
    <rPh sb="61" eb="63">
      <t>タイショウ</t>
    </rPh>
    <rPh sb="67" eb="69">
      <t>コウテイ</t>
    </rPh>
    <rPh sb="70" eb="72">
      <t>コベツ</t>
    </rPh>
    <rPh sb="73" eb="75">
      <t>ケッテイ</t>
    </rPh>
    <rPh sb="77" eb="78">
      <t>ウエ</t>
    </rPh>
    <rPh sb="79" eb="82">
      <t>ナイセイカ</t>
    </rPh>
    <rPh sb="82" eb="83">
      <t>リツ</t>
    </rPh>
    <rPh sb="84" eb="86">
      <t>カクニン</t>
    </rPh>
    <phoneticPr fontId="9"/>
  </si>
  <si>
    <t>　本来活用すべきデータがあるのに扱っていない場合は、対象外とはしない。（対象として評価し、点数が低くなるべき）</t>
    <phoneticPr fontId="9"/>
  </si>
  <si>
    <t>重要なデータ、活用すべきデータがある場合は配点を増やす。</t>
    <rPh sb="0" eb="2">
      <t>ジュウヨウ</t>
    </rPh>
    <rPh sb="7" eb="9">
      <t>カツヨウ</t>
    </rPh>
    <rPh sb="18" eb="20">
      <t>バアイ</t>
    </rPh>
    <rPh sb="21" eb="23">
      <t>ハイテン</t>
    </rPh>
    <rPh sb="24" eb="25">
      <t>フ</t>
    </rPh>
    <phoneticPr fontId="9"/>
  </si>
  <si>
    <t>変化に対応して要件が変わっていく場合は配点を増やす。</t>
    <rPh sb="0" eb="2">
      <t>ヘンカ</t>
    </rPh>
    <rPh sb="3" eb="5">
      <t>タイオウ</t>
    </rPh>
    <rPh sb="7" eb="9">
      <t>ヨウケン</t>
    </rPh>
    <rPh sb="10" eb="11">
      <t>カ</t>
    </rPh>
    <rPh sb="16" eb="18">
      <t>バアイ</t>
    </rPh>
    <rPh sb="19" eb="21">
      <t>ハイテン</t>
    </rPh>
    <rPh sb="22" eb="23">
      <t>フ</t>
    </rPh>
    <phoneticPr fontId="9"/>
  </si>
  <si>
    <t>期間あたりリリース回数が多い場合は配点を増やす。</t>
    <rPh sb="0" eb="2">
      <t>キカン</t>
    </rPh>
    <rPh sb="9" eb="11">
      <t>カイスウ</t>
    </rPh>
    <rPh sb="12" eb="13">
      <t>オオ</t>
    </rPh>
    <rPh sb="14" eb="16">
      <t>バアイ</t>
    </rPh>
    <rPh sb="17" eb="19">
      <t>ハイテン</t>
    </rPh>
    <rPh sb="20" eb="21">
      <t>フ</t>
    </rPh>
    <phoneticPr fontId="9"/>
  </si>
  <si>
    <t>一般的に新規開発から何年も利用し続けている場合は配点を増やす。</t>
    <rPh sb="0" eb="3">
      <t>イッパンテキ</t>
    </rPh>
    <rPh sb="4" eb="6">
      <t>シンキ</t>
    </rPh>
    <rPh sb="6" eb="8">
      <t>カイハツ</t>
    </rPh>
    <rPh sb="10" eb="12">
      <t>ナンネン</t>
    </rPh>
    <rPh sb="13" eb="15">
      <t>リヨウ</t>
    </rPh>
    <rPh sb="16" eb="17">
      <t>ツヅ</t>
    </rPh>
    <rPh sb="21" eb="23">
      <t>バアイ</t>
    </rPh>
    <rPh sb="24" eb="26">
      <t>ハイテン</t>
    </rPh>
    <rPh sb="27" eb="28">
      <t>フ</t>
    </rPh>
    <phoneticPr fontId="9"/>
  </si>
  <si>
    <t>今までのデータをきれいな状態に整理して蓄積できているか。</t>
    <rPh sb="0" eb="1">
      <t>イマ</t>
    </rPh>
    <rPh sb="12" eb="14">
      <t>ジョウタイ</t>
    </rPh>
    <rPh sb="15" eb="17">
      <t>セイリ</t>
    </rPh>
    <rPh sb="19" eb="21">
      <t>チクセキ</t>
    </rPh>
    <phoneticPr fontId="4"/>
  </si>
  <si>
    <t>活用するデータの中に、新たなデータを容易に追加できているか。</t>
    <phoneticPr fontId="9"/>
  </si>
  <si>
    <t>リアルタイムにデータ取得し、データ分析にインプットできているか。</t>
    <phoneticPr fontId="9"/>
  </si>
  <si>
    <t>十分なデータ量を、データ分析にインプットできているか、拡張できているか。</t>
    <phoneticPr fontId="9"/>
  </si>
  <si>
    <t>取得したデータを、データ分析の仕組みにインプットして活用できているか。</t>
    <phoneticPr fontId="9"/>
  </si>
  <si>
    <t>最初は不明確な要件の、精度を高めて要件変更の回数を減らすことができているか。（ユーザの要求に十分応えたうえで）</t>
    <phoneticPr fontId="9"/>
  </si>
  <si>
    <t>最初は不明確な要件を、素早く容易に確認し明確にできているか。</t>
    <phoneticPr fontId="9"/>
  </si>
  <si>
    <t>頻繁な要件変更が有っても、修正や作り直しを迅速にできて、必要最小限の手戻りで、対応できているか。</t>
    <phoneticPr fontId="9"/>
  </si>
  <si>
    <t>機能追加などによる業務機能の肥大化を回避して、素早い対応を維持できているか。</t>
    <phoneticPr fontId="9"/>
  </si>
  <si>
    <t>新たな要件、変更要件に対して、社内の意思疎通・確認・決定を迅速に実施できているか。</t>
    <phoneticPr fontId="9"/>
  </si>
  <si>
    <t>外部のサービスを、短期間で試行したり必要なものだけ本番導入したり、不要となったら廃棄（解約）できているか。</t>
    <phoneticPr fontId="9"/>
  </si>
  <si>
    <t>アクセス数の急増に、俊敏に対処することによりユーザ影響を出さないようにしているか（ピーク負荷に合わせて普段は必要ないリソースを常備していないか）。</t>
    <phoneticPr fontId="9"/>
  </si>
  <si>
    <t>部分的な業務機能の障害に対するユーザ影響範囲を最小化できているか。</t>
    <phoneticPr fontId="9"/>
  </si>
  <si>
    <t>最新のユーザデバイスへの対応により利用促進され、ユーザ数増加に結び付いているか。</t>
    <phoneticPr fontId="9"/>
  </si>
  <si>
    <t>システムで必要な情報のみを取り扱い、個人情報の状態をできるだけ作らないことにより、リスク低減できているか。</t>
    <phoneticPr fontId="9"/>
  </si>
  <si>
    <t>個人情報保護について、容易に対応できているか。（法令遵守できているか）</t>
    <phoneticPr fontId="9"/>
  </si>
  <si>
    <t>変化するセキュリティ要件にも、俊敏に対応できているか。</t>
    <phoneticPr fontId="9"/>
  </si>
  <si>
    <t>時間をかけずに、開発・テスト環境の準備できているか。</t>
    <phoneticPr fontId="9"/>
  </si>
  <si>
    <t>業務機能の変更による影響範囲が極小化され、要件確認、調査、分析、見積もりに時間をかけずにすんでいるか。</t>
    <phoneticPr fontId="9"/>
  </si>
  <si>
    <t>目標品質を犠牲にせずに、設計・製造にかかる時間を大幅に削減できているか。</t>
    <phoneticPr fontId="9"/>
  </si>
  <si>
    <t>一連のテスト関連作業の時間を大幅に短縮して必要な回数だけ実施できているか。</t>
    <rPh sb="0" eb="2">
      <t>イチレン</t>
    </rPh>
    <rPh sb="6" eb="8">
      <t>カンレン</t>
    </rPh>
    <rPh sb="8" eb="10">
      <t>サギョウ</t>
    </rPh>
    <rPh sb="21" eb="23">
      <t>ヒツヨウ</t>
    </rPh>
    <rPh sb="24" eb="26">
      <t>カイスウ</t>
    </rPh>
    <rPh sb="28" eb="30">
      <t>ジッシ</t>
    </rPh>
    <phoneticPr fontId="4"/>
  </si>
  <si>
    <t>本番リリースにかかる時間を短縮して必要な回数だけ実施できているか、小さいリリースをたくさんできているか。</t>
    <rPh sb="10" eb="12">
      <t>ジカン</t>
    </rPh>
    <rPh sb="13" eb="15">
      <t>タンシュク</t>
    </rPh>
    <rPh sb="17" eb="19">
      <t>ヒツヨウ</t>
    </rPh>
    <rPh sb="20" eb="22">
      <t>カイスウ</t>
    </rPh>
    <rPh sb="24" eb="26">
      <t>ジッシ</t>
    </rPh>
    <phoneticPr fontId="4"/>
  </si>
  <si>
    <t>スピードを追求すると同時に、目標の品質を担保できているか。</t>
    <phoneticPr fontId="9"/>
  </si>
  <si>
    <t>目標とする、期間あたりリリース回数を達成しているか。</t>
    <phoneticPr fontId="9"/>
  </si>
  <si>
    <t>ユーザニーズは十分に満たされているか、ユーザが最低限の目的を達するレベルではなく、使い心地が良い、使い易い、覚え易い、ミスしにくい、サクサク動く、楽しい、などユーザの期待を上回っているか。</t>
    <phoneticPr fontId="9"/>
  </si>
  <si>
    <t>ユーザの消費する時間、工数、コストは必要最小限の状態で、目標達成できているか。</t>
    <phoneticPr fontId="9"/>
  </si>
  <si>
    <t>外部サービスが障害で利用できない、などにより、業務影響が出ることがないか。（コンティンジェンシープランどおりに対応できているか）</t>
    <phoneticPr fontId="9"/>
  </si>
  <si>
    <t>個人情報漏えいなどの事故は発生していないか、または発生しても、想定どおりに検知・対処・再発防止策などを実施できているか。</t>
    <phoneticPr fontId="9"/>
  </si>
  <si>
    <t>本番リリース後に品質問題は発生していないか。
例：障害件数は想定内、致命的バグ0件、要件の見直し（ユーザが本来やりたかったことは変わらないのに、定義した要件まで立ち返って見直しが必要となるような問題）は想定数以下。</t>
    <rPh sb="0" eb="2">
      <t>ホンバン</t>
    </rPh>
    <rPh sb="6" eb="7">
      <t>ゴ</t>
    </rPh>
    <rPh sb="8" eb="10">
      <t>ヒンシツ</t>
    </rPh>
    <rPh sb="10" eb="12">
      <t>モンダイ</t>
    </rPh>
    <rPh sb="13" eb="15">
      <t>ハッセイ</t>
    </rPh>
    <rPh sb="42" eb="44">
      <t>ヨウケン</t>
    </rPh>
    <rPh sb="45" eb="47">
      <t>ミナオ</t>
    </rPh>
    <rPh sb="53" eb="55">
      <t>ホンライ</t>
    </rPh>
    <rPh sb="64" eb="65">
      <t>カ</t>
    </rPh>
    <rPh sb="72" eb="74">
      <t>テイギ</t>
    </rPh>
    <rPh sb="76" eb="78">
      <t>ヨウケン</t>
    </rPh>
    <rPh sb="80" eb="81">
      <t>タ</t>
    </rPh>
    <rPh sb="82" eb="83">
      <t>カエ</t>
    </rPh>
    <rPh sb="85" eb="87">
      <t>ミナオ</t>
    </rPh>
    <rPh sb="89" eb="91">
      <t>ヒツヨウ</t>
    </rPh>
    <rPh sb="97" eb="99">
      <t>モンダイ</t>
    </rPh>
    <rPh sb="101" eb="103">
      <t>ソウテイ</t>
    </rPh>
    <rPh sb="103" eb="104">
      <t>スウ</t>
    </rPh>
    <rPh sb="104" eb="106">
      <t>イカ</t>
    </rPh>
    <phoneticPr fontId="3"/>
  </si>
  <si>
    <t>順次世代交代を進めていても、品質上の問題を発生させていないか。</t>
    <phoneticPr fontId="9"/>
  </si>
  <si>
    <t>システム運用の品質向上、効率化ができているか。
例：作業ミスによる致命的な障害・ユーザ影響のある障害が0件
　　障害検知・障害対応が目標時間内（HW故障など）</t>
    <phoneticPr fontId="9"/>
  </si>
  <si>
    <t>発生するセキュリティ事故は致命的ではないレベルに抑えられており、検知・対処・再発防止策を実施できているか。</t>
    <phoneticPr fontId="9"/>
  </si>
  <si>
    <t>最新に維持・管理された設計情報により、いつでも再構築できるか。</t>
    <phoneticPr fontId="9"/>
  </si>
  <si>
    <t>製品サポート切れはないため、事業・業務への影響、リスクはない。</t>
    <phoneticPr fontId="9"/>
  </si>
  <si>
    <t>近々終了予定のサービスはない、または対策済みのため、事業・業務への影響、リスクはない。</t>
    <phoneticPr fontId="9"/>
  </si>
  <si>
    <t>取得データを、AI（機械学習／深層学習など）や、データ分析のシステムに容易にインプットできる仕組みになっているか。</t>
    <phoneticPr fontId="9"/>
  </si>
  <si>
    <t>隠れたニーズを、想定ユーザにヒアリング、ユーザ業務の体験などをもとに情報収集、実現したい課題を明確にしたうえで、要件の精度を高めているか。</t>
    <phoneticPr fontId="9"/>
  </si>
  <si>
    <t>必要最小限の機能を素早く実装し、動作するソフトウェアを想定ユーザが使用して、仮説を検証しながら要件を確定しているか。（それに適したアジャイル開発などの手法、環境を取り入れているか）</t>
    <phoneticPr fontId="9"/>
  </si>
  <si>
    <t>小さい業務機能などの単位で、独立して開発できるような作りになっているか。（適切なデータ分離、機能分割、構造化、カプセル化、重複や矛盾のないデータ、必要十分な設計情報の記述、など）</t>
    <phoneticPr fontId="9"/>
  </si>
  <si>
    <t>機能追加を繰り返すなどにより、業務機能が大きくなるとアジリティは下がるため、適度な大きさの業務機能にシステムを簡単に分割できるか。</t>
    <phoneticPr fontId="9"/>
  </si>
  <si>
    <t>事業責任者、業務担当、システム担当が三位一体となって、製品／サービスのシステム対応を迅速に実施できる組織・体制を取っているか。
※システム対応の度に、社内調整、承認などで時間をかけないため</t>
    <phoneticPr fontId="9"/>
  </si>
  <si>
    <t>外部のエコシステムの活用・連携が容易な方式を取っているか。
例：サーバレスなビジネスロジック実行基盤、NoSQLデータベース</t>
    <phoneticPr fontId="9"/>
  </si>
  <si>
    <t>PC、スマホ、タブレットなど普及しているユーザデバイスに対応しており、それらの新機種、新バージョンにも素早く対応しているか。</t>
    <rPh sb="41" eb="44">
      <t>シンキシュ</t>
    </rPh>
    <rPh sb="45" eb="46">
      <t>シン</t>
    </rPh>
    <rPh sb="53" eb="55">
      <t>スバヤ</t>
    </rPh>
    <rPh sb="56" eb="58">
      <t>タイオウ</t>
    </rPh>
    <phoneticPr fontId="4"/>
  </si>
  <si>
    <t>関連付けると個人情報となるデータ項目を、機能ごとに分離して、個人情報の扱いにならないようにしているか。
※例えば、氏名、クレジットカード番号などを分離して、単一項目の参照部品として提供。各業務機能で連結したデータは保存しない。</t>
    <phoneticPr fontId="9"/>
  </si>
  <si>
    <t>データ項目を関連づけて処理する必要がある業務機能では、扱う個人情報が特定されており、容易に管理、アクセスコントロールができるか。（権限のある人のみがアクセスできるなど）</t>
    <phoneticPr fontId="9"/>
  </si>
  <si>
    <t>デジタル変革における、セキュリティ強化に柔軟かつ迅速に対応できるか。
例：新たな脅威に対して、ユーザ認証を迅速に強化できるか
　　　追跡調査のためのログ取得を簡単に追加できるか</t>
    <phoneticPr fontId="9"/>
  </si>
  <si>
    <t>必要に応じて、開発・テスト環境をすぐに構築できるか。（クラウドサービスなど）</t>
    <phoneticPr fontId="9"/>
  </si>
  <si>
    <t>テストケースはホワイトボックス化して、自動生成しているか。実行モジュール生成、統合、テスト環境へのデリバリー、ユニットテスト、結合テストをできる限り自動化して必要な回数だけ実施できているか。（継続的インテグレーション）</t>
    <rPh sb="29" eb="31">
      <t>ジッコウ</t>
    </rPh>
    <rPh sb="36" eb="38">
      <t>セイセイ</t>
    </rPh>
    <rPh sb="39" eb="41">
      <t>トウゴウ</t>
    </rPh>
    <rPh sb="79" eb="81">
      <t>ヒツヨウ</t>
    </rPh>
    <rPh sb="82" eb="84">
      <t>カイスウ</t>
    </rPh>
    <rPh sb="86" eb="88">
      <t>ジッシ</t>
    </rPh>
    <phoneticPr fontId="4"/>
  </si>
  <si>
    <t>本番環境へのデリバリーを自動化して必要な回数だけ実施できているか（継続的デリバリー）。開発から本番リリース後の運用まで業務機能ごとのチームで一体となって迅速に対応しているか。（いわゆるDevOpsなど）</t>
    <rPh sb="0" eb="2">
      <t>ホンバン</t>
    </rPh>
    <rPh sb="2" eb="4">
      <t>カンキョウ</t>
    </rPh>
    <rPh sb="12" eb="15">
      <t>ジドウカ</t>
    </rPh>
    <rPh sb="17" eb="19">
      <t>ヒツヨウ</t>
    </rPh>
    <rPh sb="20" eb="22">
      <t>カイスウ</t>
    </rPh>
    <rPh sb="24" eb="26">
      <t>ジッシ</t>
    </rPh>
    <rPh sb="33" eb="36">
      <t>ケイゾクテキ</t>
    </rPh>
    <rPh sb="43" eb="45">
      <t>カイハツ</t>
    </rPh>
    <rPh sb="47" eb="49">
      <t>ホンバン</t>
    </rPh>
    <rPh sb="53" eb="54">
      <t>ゴ</t>
    </rPh>
    <rPh sb="55" eb="57">
      <t>ウンヨウ</t>
    </rPh>
    <rPh sb="70" eb="72">
      <t>イッタイ</t>
    </rPh>
    <rPh sb="76" eb="78">
      <t>ジンソク</t>
    </rPh>
    <rPh sb="79" eb="81">
      <t>タイオウ</t>
    </rPh>
    <phoneticPr fontId="4"/>
  </si>
  <si>
    <t>目標とすべき品質が明示されており、達成しているか。（スピードを追求する場合でも、品質を犠牲にすべきではない）
※テストを自動化する場合の注意点として、例えば、テストケース自動生成・ホワイトボックステストによりコーディングした部分はチェックできるが、コーディング漏れはチェックできない。対策として、仕様が全てコーディングに反映されていることをチェックする必要がある。</t>
    <rPh sb="0" eb="2">
      <t>モクヒョウ</t>
    </rPh>
    <rPh sb="6" eb="8">
      <t>ヒンシツ</t>
    </rPh>
    <rPh sb="9" eb="11">
      <t>メイジ</t>
    </rPh>
    <rPh sb="17" eb="19">
      <t>タッセイ</t>
    </rPh>
    <rPh sb="31" eb="33">
      <t>ツイキュウ</t>
    </rPh>
    <rPh sb="35" eb="37">
      <t>バアイ</t>
    </rPh>
    <rPh sb="40" eb="42">
      <t>ヒンシツ</t>
    </rPh>
    <rPh sb="43" eb="45">
      <t>ギセイ</t>
    </rPh>
    <rPh sb="60" eb="63">
      <t>ジドウカ</t>
    </rPh>
    <rPh sb="65" eb="67">
      <t>バアイ</t>
    </rPh>
    <rPh sb="68" eb="71">
      <t>チュウイテン</t>
    </rPh>
    <rPh sb="75" eb="76">
      <t>タト</t>
    </rPh>
    <rPh sb="85" eb="87">
      <t>ジドウ</t>
    </rPh>
    <rPh sb="87" eb="89">
      <t>セイセイ</t>
    </rPh>
    <rPh sb="112" eb="114">
      <t>ブブン</t>
    </rPh>
    <rPh sb="130" eb="131">
      <t>モ</t>
    </rPh>
    <rPh sb="142" eb="144">
      <t>タイサク</t>
    </rPh>
    <rPh sb="148" eb="150">
      <t>シヨウ</t>
    </rPh>
    <rPh sb="151" eb="152">
      <t>スベ</t>
    </rPh>
    <rPh sb="160" eb="162">
      <t>ハンエイ</t>
    </rPh>
    <rPh sb="176" eb="178">
      <t>ヒツヨウ</t>
    </rPh>
    <phoneticPr fontId="4"/>
  </si>
  <si>
    <t>期間あたりのリリース回数（1日数回、週1回、月1回、3か月に1回、半年に1回、…など）に目標値があり、実績値を計測しているか。</t>
    <phoneticPr fontId="9"/>
  </si>
  <si>
    <t>システムの利用によってユーザが目標達成できるように、明示的に要件定義・設計・実装を行い、テストで確認しているか。
※営業支援システム、生産管理システムなどの社内ユーザ、ECサイトなどの社外ユーザ（取引先企業、一般消費者）の両方を想定
※有効性：ユーザが明示された目標を正確かつ完全に達成できる度合</t>
    <phoneticPr fontId="9"/>
  </si>
  <si>
    <t>ユーザが高い満足度と使い易さを得られるように、明示的に要件定義・設計・実装を行い、テストで確認しているか。
※ユーザは、社内／社外両方有りうる
※満足性：明示された利用状況で、ユーザニーズが満足される度合（ユーザの期待を上回っている度合）
※使用性：明示された利用状況で、目標達成のために使用できる度合</t>
    <phoneticPr fontId="9"/>
  </si>
  <si>
    <t>事業上の重要度、影響度をもとに、信頼性に関する目標を定義し、明示的に設計・実装してテストで達成状況を確認しているか。
※信頼性：明示された時間帯、条件下で、機能を実行できる度合（必要な時に操作可能、アクセス可能、障害への耐性、回復性など）</t>
    <phoneticPr fontId="9"/>
  </si>
  <si>
    <t>ソフトウェア品質管理標準に従い、テスト工程で、要件定義および設計・実装の内容が正しいことを確認し、確実に品質保証しているか。
例：ユーザと総合テストを実施、
　　各テスト終了条件（バグ密度、収束状況）が明確でクリアしている
　　工程終了前の品質の第三者チェック</t>
    <phoneticPr fontId="9"/>
  </si>
  <si>
    <t>使われないコーディング、不要なコーディングを組み込まない、かつ、共通的な処理は部品化され、活用するよう徹底した結果、不要なソフトウェア資産がない状態になっているか。
※目的：ソフトウェア資産の肥大化を防ぐため
※問題となる例：
　使われない、または無駄なコーディングがソースコードに含まれている
　あちこちに似たようなコーディングをしている
　機能が少ない割に規模が大きい</t>
    <phoneticPr fontId="9"/>
  </si>
  <si>
    <t>システム再構築に必要な設計情報一式を、維持・管理しているか。
（いつでも再構築できる状態を維持するため）</t>
    <phoneticPr fontId="9"/>
  </si>
  <si>
    <t>サポート切れのハードウェア製品を使用していないか。
※問題：故障した場合、修理できない（交換部品は保証されない）</t>
    <phoneticPr fontId="9"/>
  </si>
  <si>
    <t>サポート切れのソフトウエア製品を使用していないか。
※問題：障害問い合わせができない、未知バグはパッチ提供されない</t>
    <phoneticPr fontId="9"/>
  </si>
  <si>
    <t>近々終了予定のサービスを使用していないか（例：古いプロトコルのネットワークサービス）、または対策済みか。</t>
    <phoneticPr fontId="9"/>
  </si>
  <si>
    <t>製品サポート切れはないため、事業・業務への影響、リスクはない。</t>
    <phoneticPr fontId="9"/>
  </si>
  <si>
    <t>ソフトウェア品質管理標準に従い、テスト工程で、要件定義および設計・実装の内容が正しいことを確認し、確実に品質保証しているか。
例：ユーザと総合テストを実施、
　　各テスト終了条件（バグ密度、収束状況）が明確でクリアしている
　　工程終了前の品質の第三者チェック</t>
    <phoneticPr fontId="55"/>
  </si>
  <si>
    <t>取得データを、AI（機械学習／深層学習など）や、データ分析のシステムに容易にインプットできる仕組みになっているか。</t>
    <rPh sb="0" eb="2">
      <t>シュトク</t>
    </rPh>
    <rPh sb="27" eb="29">
      <t>ブンセキ</t>
    </rPh>
    <rPh sb="35" eb="37">
      <t>ヨウイ</t>
    </rPh>
    <rPh sb="46" eb="48">
      <t>シク</t>
    </rPh>
    <phoneticPr fontId="9"/>
  </si>
  <si>
    <t>外部のエコシステムの活用・連携が容易な方式を取っているか。
例：サーバレスなビジネスロジック実行基盤、NoSQLデータベース</t>
    <rPh sb="0" eb="2">
      <t>ガイブ</t>
    </rPh>
    <rPh sb="10" eb="12">
      <t>カツヨウ</t>
    </rPh>
    <rPh sb="13" eb="15">
      <t>レンケイ</t>
    </rPh>
    <rPh sb="16" eb="18">
      <t>ヨウイ</t>
    </rPh>
    <rPh sb="19" eb="21">
      <t>ホウシキ</t>
    </rPh>
    <rPh sb="22" eb="23">
      <t>ト</t>
    </rPh>
    <rPh sb="30" eb="31">
      <t>レイ</t>
    </rPh>
    <rPh sb="46" eb="48">
      <t>ジッコウ</t>
    </rPh>
    <rPh sb="48" eb="50">
      <t>キバン</t>
    </rPh>
    <phoneticPr fontId="9"/>
  </si>
  <si>
    <t>関連付けると個人情報となるデータ項目を、機能ごとに分離して、個人情報の扱いにならないようにしているか。
※例えば、氏名、クレジットカード番号などを分離して、単一項目の参照部品として提供。各業務機能で連結したデータは保存しない。</t>
    <rPh sb="0" eb="3">
      <t>カンレンヅ</t>
    </rPh>
    <rPh sb="6" eb="8">
      <t>コジン</t>
    </rPh>
    <rPh sb="8" eb="10">
      <t>ジョウホウ</t>
    </rPh>
    <rPh sb="16" eb="18">
      <t>コウモク</t>
    </rPh>
    <rPh sb="20" eb="22">
      <t>キノウ</t>
    </rPh>
    <rPh sb="25" eb="27">
      <t>ブンリ</t>
    </rPh>
    <rPh sb="30" eb="32">
      <t>コジン</t>
    </rPh>
    <rPh sb="32" eb="34">
      <t>ジョウホウ</t>
    </rPh>
    <rPh sb="35" eb="36">
      <t>アツカ</t>
    </rPh>
    <rPh sb="53" eb="54">
      <t>タト</t>
    </rPh>
    <rPh sb="57" eb="59">
      <t>シメイ</t>
    </rPh>
    <rPh sb="68" eb="70">
      <t>バンゴウ</t>
    </rPh>
    <rPh sb="78" eb="80">
      <t>タンイツ</t>
    </rPh>
    <rPh sb="80" eb="82">
      <t>コウモク</t>
    </rPh>
    <rPh sb="83" eb="85">
      <t>サンショウ</t>
    </rPh>
    <rPh sb="85" eb="87">
      <t>ブヒン</t>
    </rPh>
    <rPh sb="90" eb="92">
      <t>テイキョウ</t>
    </rPh>
    <rPh sb="93" eb="94">
      <t>カク</t>
    </rPh>
    <rPh sb="94" eb="96">
      <t>ギョウム</t>
    </rPh>
    <rPh sb="96" eb="98">
      <t>キノウ</t>
    </rPh>
    <rPh sb="99" eb="101">
      <t>レンケツ</t>
    </rPh>
    <rPh sb="107" eb="109">
      <t>ホゾン</t>
    </rPh>
    <phoneticPr fontId="9"/>
  </si>
  <si>
    <t>データ項目を関連づけて処理する必要がある業務機能では、扱う個人情報が特定されており、容易に管理、アクセスコントロールができるか。（権限のある人のみがアクセスできるなど）</t>
    <rPh sb="3" eb="5">
      <t>コウモク</t>
    </rPh>
    <rPh sb="6" eb="8">
      <t>カンレン</t>
    </rPh>
    <rPh sb="11" eb="13">
      <t>ショリ</t>
    </rPh>
    <rPh sb="15" eb="17">
      <t>ヒツヨウ</t>
    </rPh>
    <rPh sb="20" eb="22">
      <t>ギョウム</t>
    </rPh>
    <rPh sb="22" eb="24">
      <t>キノウ</t>
    </rPh>
    <rPh sb="27" eb="28">
      <t>アツカ</t>
    </rPh>
    <rPh sb="29" eb="31">
      <t>コジン</t>
    </rPh>
    <rPh sb="31" eb="33">
      <t>ジョウホウ</t>
    </rPh>
    <rPh sb="34" eb="36">
      <t>トクテイ</t>
    </rPh>
    <rPh sb="42" eb="44">
      <t>ヨウイ</t>
    </rPh>
    <rPh sb="45" eb="47">
      <t>カンリケンゲンヒトヨウイタイオウ</t>
    </rPh>
    <phoneticPr fontId="9"/>
  </si>
  <si>
    <t>サポート切れのハードウェア製品を使用していないか。
※問題：故障した場合、修理できない（交換部品は保証されない）</t>
    <rPh sb="4" eb="5">
      <t>ギ</t>
    </rPh>
    <rPh sb="13" eb="15">
      <t>セイヒン</t>
    </rPh>
    <rPh sb="16" eb="18">
      <t>シヨウ</t>
    </rPh>
    <rPh sb="27" eb="29">
      <t>モンダイ</t>
    </rPh>
    <rPh sb="30" eb="32">
      <t>コショウ</t>
    </rPh>
    <rPh sb="34" eb="36">
      <t>バアイ</t>
    </rPh>
    <rPh sb="37" eb="39">
      <t>シュウリ</t>
    </rPh>
    <rPh sb="44" eb="46">
      <t>コウカン</t>
    </rPh>
    <rPh sb="46" eb="48">
      <t>ブヒン</t>
    </rPh>
    <rPh sb="49" eb="51">
      <t>ホショウ</t>
    </rPh>
    <phoneticPr fontId="9"/>
  </si>
  <si>
    <t>サポート切れのソフトウエア製品を使用していないか。
※問題：障害問い合わせができない、未知バグはパッチ提供されない</t>
    <rPh sb="4" eb="5">
      <t>ギ</t>
    </rPh>
    <rPh sb="13" eb="15">
      <t>セイヒン</t>
    </rPh>
    <rPh sb="16" eb="18">
      <t>シヨウ</t>
    </rPh>
    <rPh sb="27" eb="29">
      <t>モンダイ</t>
    </rPh>
    <rPh sb="30" eb="32">
      <t>ショウガイ</t>
    </rPh>
    <rPh sb="32" eb="33">
      <t>ト</t>
    </rPh>
    <rPh sb="34" eb="35">
      <t>ア</t>
    </rPh>
    <rPh sb="43" eb="45">
      <t>ミチ</t>
    </rPh>
    <rPh sb="51" eb="53">
      <t>テイキョウ</t>
    </rPh>
    <phoneticPr fontId="9"/>
  </si>
  <si>
    <t>近々終了予定のサービスを使用していないか（例：古いプロトコルのネットワークサービス）、または対策済みか。</t>
    <rPh sb="0" eb="2">
      <t>キンキン</t>
    </rPh>
    <rPh sb="2" eb="4">
      <t>シュウリョウ</t>
    </rPh>
    <rPh sb="4" eb="6">
      <t>ヨテイ</t>
    </rPh>
    <rPh sb="12" eb="14">
      <t>シヨウ</t>
    </rPh>
    <rPh sb="21" eb="22">
      <t>レイ</t>
    </rPh>
    <rPh sb="23" eb="24">
      <t>フル</t>
    </rPh>
    <rPh sb="46" eb="48">
      <t>タイサク</t>
    </rPh>
    <rPh sb="48" eb="49">
      <t>ズ</t>
    </rPh>
    <phoneticPr fontId="9"/>
  </si>
  <si>
    <t>活用するデータの中に、新たなデータを容易に追加できているか。</t>
    <rPh sb="0" eb="2">
      <t>カツヨウ</t>
    </rPh>
    <rPh sb="8" eb="9">
      <t>ナカ</t>
    </rPh>
    <rPh sb="11" eb="12">
      <t>アラ</t>
    </rPh>
    <rPh sb="18" eb="20">
      <t>ヨウイ</t>
    </rPh>
    <rPh sb="21" eb="23">
      <t>ツイカ</t>
    </rPh>
    <phoneticPr fontId="9"/>
  </si>
  <si>
    <t>リアルタイムにデータ取得し、データ分析にインプットできているか。</t>
    <rPh sb="10" eb="12">
      <t>シュトク</t>
    </rPh>
    <rPh sb="17" eb="19">
      <t>ブンセキ</t>
    </rPh>
    <phoneticPr fontId="9"/>
  </si>
  <si>
    <t>十分なデータ量を、データ分析にインプットできているか、拡張できているか。</t>
    <rPh sb="0" eb="2">
      <t>ジュウブン</t>
    </rPh>
    <rPh sb="6" eb="7">
      <t>リョウ</t>
    </rPh>
    <rPh sb="12" eb="14">
      <t>ブンセキ</t>
    </rPh>
    <rPh sb="27" eb="29">
      <t>カクチョウ</t>
    </rPh>
    <phoneticPr fontId="9"/>
  </si>
  <si>
    <t>取得したデータを、データ分析の仕組みにインプットして活用できているか。</t>
    <rPh sb="0" eb="2">
      <t>シュトク</t>
    </rPh>
    <rPh sb="12" eb="14">
      <t>ブンセキ</t>
    </rPh>
    <rPh sb="15" eb="17">
      <t>シク</t>
    </rPh>
    <rPh sb="26" eb="28">
      <t>カツヨウ</t>
    </rPh>
    <phoneticPr fontId="9"/>
  </si>
  <si>
    <t>外部のサービスを、短期間で試行したり必要なものだけ本番導入したり、不要となったら廃棄（解約）できているか。</t>
    <rPh sb="0" eb="2">
      <t>ガイブ</t>
    </rPh>
    <rPh sb="9" eb="12">
      <t>タンキカン</t>
    </rPh>
    <rPh sb="13" eb="15">
      <t>シコウ</t>
    </rPh>
    <rPh sb="18" eb="20">
      <t>ヒツヨウ</t>
    </rPh>
    <rPh sb="25" eb="27">
      <t>ホンバン</t>
    </rPh>
    <rPh sb="27" eb="29">
      <t>ドウニュウ</t>
    </rPh>
    <rPh sb="33" eb="35">
      <t>フヨウ</t>
    </rPh>
    <rPh sb="40" eb="42">
      <t>ハイキ</t>
    </rPh>
    <rPh sb="43" eb="45">
      <t>カイヤク</t>
    </rPh>
    <phoneticPr fontId="9"/>
  </si>
  <si>
    <t>最新のユーザデバイスへの対応により利用促進され、ユーザ数増加に結び付いているか。</t>
    <rPh sb="0" eb="2">
      <t>サイシン</t>
    </rPh>
    <rPh sb="12" eb="14">
      <t>タイオウ</t>
    </rPh>
    <rPh sb="17" eb="19">
      <t>リヨウ</t>
    </rPh>
    <rPh sb="19" eb="21">
      <t>ソクシン</t>
    </rPh>
    <rPh sb="27" eb="28">
      <t>スウ</t>
    </rPh>
    <rPh sb="28" eb="30">
      <t>ゾウカ</t>
    </rPh>
    <rPh sb="31" eb="32">
      <t>ムス</t>
    </rPh>
    <rPh sb="33" eb="34">
      <t>ツ</t>
    </rPh>
    <phoneticPr fontId="9"/>
  </si>
  <si>
    <t>システムで必要な情報のみを取り扱い、個人情報の状態をできるだけ作らないことにより、リスク低減できているか。</t>
    <rPh sb="31" eb="32">
      <t>ツク</t>
    </rPh>
    <rPh sb="44" eb="46">
      <t>テイゲン</t>
    </rPh>
    <phoneticPr fontId="9"/>
  </si>
  <si>
    <t>個人情報保護について、容易に対応できているか（法令遵守できているか）。</t>
    <rPh sb="0" eb="2">
      <t>コジン</t>
    </rPh>
    <rPh sb="2" eb="4">
      <t>ジョウホウ</t>
    </rPh>
    <rPh sb="4" eb="6">
      <t>ホゴ</t>
    </rPh>
    <rPh sb="11" eb="13">
      <t>ヨウイ</t>
    </rPh>
    <rPh sb="14" eb="16">
      <t>タイオウ</t>
    </rPh>
    <rPh sb="23" eb="27">
      <t>ホウレイジュンシュ</t>
    </rPh>
    <phoneticPr fontId="9"/>
  </si>
  <si>
    <t>外部サービスが障害で利用できない、などにより、業務影響が出ることがないか。（コンティンジェンシープランどおりに対応できているか）</t>
    <rPh sb="55" eb="57">
      <t>タイオウ</t>
    </rPh>
    <phoneticPr fontId="9"/>
  </si>
  <si>
    <t>個人情報漏えいなどの事故は発生していないか、または発生しても、想定どおりに検知・対処・再発防止策などを実施できているか。</t>
    <rPh sb="4" eb="5">
      <t>ロウ</t>
    </rPh>
    <phoneticPr fontId="9"/>
  </si>
  <si>
    <t>製品サポート切れはないため、事業・業務への影響、リスクはない。</t>
    <rPh sb="6" eb="7">
      <t>ギ</t>
    </rPh>
    <rPh sb="21" eb="23">
      <t>エイキョウ</t>
    </rPh>
    <phoneticPr fontId="9"/>
  </si>
  <si>
    <t>近々終了予定のサービスはない、または対策済みのため、事業・業務への影響、リスクはない。</t>
    <rPh sb="0" eb="2">
      <t>チカヂカ</t>
    </rPh>
    <rPh sb="2" eb="4">
      <t>シュウリョウ</t>
    </rPh>
    <rPh sb="4" eb="6">
      <t>ヨテイ</t>
    </rPh>
    <rPh sb="18" eb="20">
      <t>タイサク</t>
    </rPh>
    <rPh sb="20" eb="21">
      <t>ズ</t>
    </rPh>
    <rPh sb="33" eb="35">
      <t>エイキョウ</t>
    </rPh>
    <phoneticPr fontId="9"/>
  </si>
  <si>
    <t>第2版</t>
    <rPh sb="0" eb="1">
      <t>ダイ</t>
    </rPh>
    <rPh sb="2" eb="3">
      <t>ハン</t>
    </rPh>
    <phoneticPr fontId="9"/>
  </si>
  <si>
    <t>「活用ガイド　第5章　評価における分析の例　」参照</t>
    <rPh sb="1" eb="3">
      <t>カツヨウ</t>
    </rPh>
    <rPh sb="7" eb="8">
      <t>ダイ</t>
    </rPh>
    <rPh sb="9" eb="10">
      <t>ショウ</t>
    </rPh>
    <rPh sb="11" eb="13">
      <t>ヒョウカ</t>
    </rPh>
    <rPh sb="17" eb="19">
      <t>ブンセキ</t>
    </rPh>
    <rPh sb="20" eb="21">
      <t>レイ</t>
    </rPh>
    <rPh sb="23" eb="25">
      <t>サンショウ</t>
    </rPh>
    <phoneticPr fontId="9"/>
  </si>
  <si>
    <t>活用ガイド「4.5.　機能システムごとの評価における配点と重み付けの考え方」参照</t>
    <rPh sb="0" eb="2">
      <t>カツヨウ</t>
    </rPh>
    <phoneticPr fontId="9"/>
  </si>
  <si>
    <t>活用すべきデータをリアルタイムに取得できるか。
※リアルタイムに取得するデータは、リアルタイムにも、日次や月次などにも活用可能。</t>
    <phoneticPr fontId="9"/>
  </si>
  <si>
    <t>隠れたニーズを、想定ユーザにヒアリング、ユーザ業務の体験などをもとに情報収集、実現したい課題を明確にした上で、要件の精度を高めているか。</t>
    <rPh sb="52" eb="53">
      <t>ウエ</t>
    </rPh>
    <phoneticPr fontId="9"/>
  </si>
  <si>
    <t>最初は不明確な要件の、精度を高めて要件変更の回数を減らすことができているか。（ユーザの要求に十分応えた上で）</t>
    <rPh sb="51" eb="52">
      <t>ウエ</t>
    </rPh>
    <phoneticPr fontId="9"/>
  </si>
  <si>
    <t>頻繁な要件変更があっても、修正や作り直しを迅速にできて、必要最小限の手戻りで、対応できているか。</t>
    <rPh sb="3" eb="5">
      <t>ヨウケン</t>
    </rPh>
    <rPh sb="28" eb="30">
      <t>ヒツヨウ</t>
    </rPh>
    <rPh sb="30" eb="33">
      <t>サイショウゲン</t>
    </rPh>
    <rPh sb="34" eb="35">
      <t>テ</t>
    </rPh>
    <rPh sb="35" eb="36">
      <t>モド</t>
    </rPh>
    <rPh sb="39" eb="41">
      <t>タイオウ</t>
    </rPh>
    <phoneticPr fontId="21"/>
  </si>
  <si>
    <t>機能追加を繰り返すなどにより、業務機能が大きくなるとアジリティは下がるため、適度な大きさで疎結合な業務機能にシステムを簡単に分割できるか。</t>
    <rPh sb="0" eb="2">
      <t>キノウ</t>
    </rPh>
    <rPh sb="2" eb="4">
      <t>ツイカ</t>
    </rPh>
    <rPh sb="5" eb="6">
      <t>ク</t>
    </rPh>
    <rPh sb="7" eb="8">
      <t>カエ</t>
    </rPh>
    <rPh sb="15" eb="17">
      <t>ギョウム</t>
    </rPh>
    <rPh sb="17" eb="19">
      <t>キノウ</t>
    </rPh>
    <rPh sb="20" eb="21">
      <t>オオ</t>
    </rPh>
    <rPh sb="32" eb="33">
      <t>サ</t>
    </rPh>
    <rPh sb="38" eb="40">
      <t>テキド</t>
    </rPh>
    <rPh sb="41" eb="42">
      <t>オオ</t>
    </rPh>
    <rPh sb="45" eb="48">
      <t>ソケツゴウ</t>
    </rPh>
    <rPh sb="49" eb="51">
      <t>ギョウム</t>
    </rPh>
    <rPh sb="51" eb="53">
      <t>キノウ</t>
    </rPh>
    <rPh sb="59" eb="61">
      <t>カンタン</t>
    </rPh>
    <rPh sb="62" eb="64">
      <t>ブンカツ</t>
    </rPh>
    <phoneticPr fontId="9"/>
  </si>
  <si>
    <t>アクセス数の急増に、俊敏に対処することによりユーザ影響を出さないようにしているか。（ピーク負荷に合わせて普段は必要ないリソースを常備していないか）</t>
    <phoneticPr fontId="9"/>
  </si>
  <si>
    <t>データ項目を関連付けて処理する必要がある業務機能では、扱う個人情報が特定されており、容易に管理、アクセスコントロールができるか。（権限のある人のみがアクセスできるなど）</t>
    <rPh sb="3" eb="5">
      <t>コウモク</t>
    </rPh>
    <rPh sb="6" eb="9">
      <t>カンレンヅ</t>
    </rPh>
    <rPh sb="11" eb="13">
      <t>ショリ</t>
    </rPh>
    <rPh sb="15" eb="17">
      <t>ヒツヨウ</t>
    </rPh>
    <rPh sb="20" eb="22">
      <t>ギョウム</t>
    </rPh>
    <rPh sb="22" eb="24">
      <t>キノウ</t>
    </rPh>
    <rPh sb="27" eb="28">
      <t>アツカ</t>
    </rPh>
    <rPh sb="29" eb="31">
      <t>コジン</t>
    </rPh>
    <rPh sb="31" eb="33">
      <t>ジョウホウ</t>
    </rPh>
    <rPh sb="34" eb="36">
      <t>トクテイ</t>
    </rPh>
    <rPh sb="42" eb="44">
      <t>ヨウイ</t>
    </rPh>
    <rPh sb="45" eb="47">
      <t>カンリケンゲンヒトヨウイタイオウ</t>
    </rPh>
    <phoneticPr fontId="21"/>
  </si>
  <si>
    <t>ユーザが高い満足度と使い易さを得られるように、明示的に要件定義・設計・実装を行い、テストで確認しているか。
※ユーザは、社内／社外両方ありうる
※満足性：明示された利用状況で、ユーザニーズが満足される度合（ユーザの期待を上回っている度合）
※使用性：明示された利用状況で、目標達成のために使用できる度合</t>
    <phoneticPr fontId="9"/>
  </si>
  <si>
    <t>外部サービスを利用する場合、SLA(Service Level Agreement)や障害対応などの要件を契約などで合意しているか、障害発生時のコンティンジェンシープランを決めているか。合意内容の達成状況を確認しているか。</t>
    <phoneticPr fontId="55"/>
  </si>
  <si>
    <t>ソフトウェア品質管理標準に従い、ユーザから積極的に情報を引き出して、真のニーズを満たすシステム要件を定義して、確実に品質保証しているか。
例：標準プロセスに従いユーザ部門、IT部門でレビュー
　　工程終了前の品質の第三者チェック
※性能、BC/DRへの影響がないかも適宜確認する</t>
    <phoneticPr fontId="55"/>
  </si>
  <si>
    <t>本番リリース後に品質問題は発生していないか。
例：障害件数は想定内、致命的バグ0件、要件の見直し（ユーザが本来やりたかったことは変わらないのに、定義した要件まで立ち返って見直しが必要となるような問題）は想定数以下。</t>
    <rPh sb="0" eb="2">
      <t>ホンバン</t>
    </rPh>
    <rPh sb="6" eb="7">
      <t>ゴ</t>
    </rPh>
    <rPh sb="8" eb="10">
      <t>ヒンシツ</t>
    </rPh>
    <rPh sb="10" eb="12">
      <t>モンダイ</t>
    </rPh>
    <rPh sb="13" eb="15">
      <t>ハッセイ</t>
    </rPh>
    <rPh sb="42" eb="44">
      <t>ヨウケン</t>
    </rPh>
    <rPh sb="45" eb="47">
      <t>ミナオ</t>
    </rPh>
    <rPh sb="53" eb="55">
      <t>ホンライ</t>
    </rPh>
    <rPh sb="64" eb="65">
      <t>カ</t>
    </rPh>
    <rPh sb="72" eb="74">
      <t>テイギ</t>
    </rPh>
    <rPh sb="76" eb="78">
      <t>ヨウケン</t>
    </rPh>
    <rPh sb="80" eb="81">
      <t>タ</t>
    </rPh>
    <rPh sb="82" eb="83">
      <t>カエ</t>
    </rPh>
    <rPh sb="85" eb="87">
      <t>ミナオ</t>
    </rPh>
    <rPh sb="89" eb="91">
      <t>ヒツヨウ</t>
    </rPh>
    <rPh sb="97" eb="99">
      <t>モンダイ</t>
    </rPh>
    <rPh sb="101" eb="103">
      <t>ソウテイ</t>
    </rPh>
    <rPh sb="103" eb="104">
      <t>スウ</t>
    </rPh>
    <rPh sb="104" eb="106">
      <t>イカ</t>
    </rPh>
    <phoneticPr fontId="1"/>
  </si>
  <si>
    <t>システム運用の品質向上、効率化ができているか。
例：作業ミスによる致命的な障害・ユーザ影響のある障害が0件
　　障害検知・障害対応が目標時間内（ハードウェア故障など）</t>
    <rPh sb="7" eb="9">
      <t>ヒンシツ</t>
    </rPh>
    <rPh sb="9" eb="11">
      <t>コウジョウ</t>
    </rPh>
    <rPh sb="24" eb="25">
      <t>レイ</t>
    </rPh>
    <rPh sb="26" eb="28">
      <t>サギョウ</t>
    </rPh>
    <rPh sb="33" eb="36">
      <t>チメイテキ</t>
    </rPh>
    <rPh sb="37" eb="39">
      <t>ショウガイ</t>
    </rPh>
    <rPh sb="43" eb="45">
      <t>エイキョウ</t>
    </rPh>
    <rPh sb="48" eb="50">
      <t>ショウガイ</t>
    </rPh>
    <rPh sb="52" eb="53">
      <t>ケン</t>
    </rPh>
    <rPh sb="56" eb="58">
      <t>ショウガイ</t>
    </rPh>
    <rPh sb="58" eb="60">
      <t>ケンチ</t>
    </rPh>
    <rPh sb="61" eb="63">
      <t>ショウガイ</t>
    </rPh>
    <rPh sb="63" eb="65">
      <t>タイオウ</t>
    </rPh>
    <rPh sb="66" eb="68">
      <t>モクヒョウ</t>
    </rPh>
    <rPh sb="68" eb="70">
      <t>ジカン</t>
    </rPh>
    <rPh sb="70" eb="71">
      <t>ナイ</t>
    </rPh>
    <rPh sb="78" eb="80">
      <t>コショウ</t>
    </rPh>
    <phoneticPr fontId="9"/>
  </si>
  <si>
    <t>全社ポリシー・ルールに準じたセキュア開発ガイドの類を順守して、開発・運用しているか。監査などで順守状況を確認し、必要に応じて改善を実施しているか。
※秘密情報の保護、不正なデータ消去や改ざんへの対策、適切なデータ利用への対応など、機密性、完全性、可用性を網羅する。より上流から対策を作り込むこと。</t>
    <phoneticPr fontId="55"/>
  </si>
  <si>
    <t>使われないコーディング、不要なコーディングを組み込まない、かつ、共通的な処理は部品化され、活用するよう徹底した結果、不要なソフトウェア資産がない状態になっているか。
※目的：ソフトウェア資産の肥大化を防ぐため
※問題となる例：
　使われない、または無駄なコーディングがソースコードに含まれている
　あちこちに似たようなコーディングをしている
　機能が少ない割に規模が大きい</t>
    <phoneticPr fontId="55"/>
  </si>
  <si>
    <t>サポート切れのソフトウェア製品を使用していないか。
※問題：障害問い合わせができない、未知バグはパッチ提供されない</t>
    <rPh sb="4" eb="5">
      <t>ギ</t>
    </rPh>
    <rPh sb="13" eb="15">
      <t>セイヒン</t>
    </rPh>
    <rPh sb="16" eb="18">
      <t>シヨウ</t>
    </rPh>
    <rPh sb="27" eb="29">
      <t>モンダイ</t>
    </rPh>
    <rPh sb="30" eb="32">
      <t>ショウガイ</t>
    </rPh>
    <rPh sb="32" eb="33">
      <t>ト</t>
    </rPh>
    <rPh sb="34" eb="35">
      <t>ア</t>
    </rPh>
    <rPh sb="43" eb="45">
      <t>ミチ</t>
    </rPh>
    <rPh sb="51" eb="53">
      <t>テイキョウ</t>
    </rPh>
    <phoneticPr fontId="9"/>
  </si>
  <si>
    <t>※本資料は、「PFデジタル化指標（活用ガイド）」（以降「活用ガイド」）の内容を理解してから使用することを前提としている</t>
    <rPh sb="17" eb="19">
      <t>カツヨウ</t>
    </rPh>
    <rPh sb="21" eb="23">
      <t>リヨウ</t>
    </rPh>
    <rPh sb="28" eb="30">
      <t>カツヨウ</t>
    </rPh>
    <rPh sb="32" eb="34">
      <t>リヨウ</t>
    </rPh>
    <rPh sb="45" eb="47">
      <t>シヨウ</t>
    </rPh>
    <rPh sb="49" eb="51">
      <t>シヨウ</t>
    </rPh>
    <rPh sb="56" eb="58">
      <t>ゼンテイ</t>
    </rPh>
    <phoneticPr fontId="9"/>
  </si>
  <si>
    <t>他社と競争していく事業領域か否か。</t>
    <rPh sb="0" eb="2">
      <t>タシャ</t>
    </rPh>
    <rPh sb="3" eb="5">
      <t>キョウソウ</t>
    </rPh>
    <rPh sb="9" eb="11">
      <t>ジギョウ</t>
    </rPh>
    <rPh sb="11" eb="13">
      <t>リョウイキ</t>
    </rPh>
    <rPh sb="14" eb="15">
      <t>イナ</t>
    </rPh>
    <phoneticPr fontId="9"/>
  </si>
  <si>
    <r>
      <rPr>
        <b/>
        <sz val="11"/>
        <rFont val="Meiryo UI"/>
        <family val="3"/>
        <charset val="128"/>
      </rPr>
      <t>重要</t>
    </r>
    <r>
      <rPr>
        <sz val="11"/>
        <rFont val="Meiryo UI"/>
        <family val="3"/>
        <charset val="128"/>
      </rPr>
      <t xml:space="preserve">：事業遂行上なくてはならない、重要データを扱うなど
</t>
    </r>
    <r>
      <rPr>
        <b/>
        <sz val="11"/>
        <rFont val="Meiryo UI"/>
        <family val="3"/>
        <charset val="128"/>
      </rPr>
      <t>やや重要</t>
    </r>
    <r>
      <rPr>
        <sz val="11"/>
        <rFont val="Meiryo UI"/>
        <family val="3"/>
        <charset val="128"/>
      </rPr>
      <t xml:space="preserve">：事業遂行上あったほうがよい、重要なデータは扱わない
</t>
    </r>
    <r>
      <rPr>
        <b/>
        <sz val="11"/>
        <rFont val="Meiryo UI"/>
        <family val="3"/>
        <charset val="128"/>
      </rPr>
      <t>重要でない</t>
    </r>
    <r>
      <rPr>
        <sz val="11"/>
        <rFont val="Meiryo UI"/>
        <family val="3"/>
        <charset val="128"/>
      </rPr>
      <t>：事業遂行上はなくてもすぐには困らない
※重要データの例：財務データ、人事データ、顧客データ</t>
    </r>
    <rPh sb="0" eb="2">
      <t>ジュウヨウ</t>
    </rPh>
    <rPh sb="3" eb="5">
      <t>ジギョウ</t>
    </rPh>
    <rPh sb="5" eb="7">
      <t>スイコウ</t>
    </rPh>
    <rPh sb="7" eb="8">
      <t>ジョウ</t>
    </rPh>
    <rPh sb="17" eb="19">
      <t>ジュウヨウ</t>
    </rPh>
    <rPh sb="23" eb="24">
      <t>アツカ</t>
    </rPh>
    <rPh sb="30" eb="32">
      <t>ジュウヨウ</t>
    </rPh>
    <rPh sb="33" eb="35">
      <t>ジギョウ</t>
    </rPh>
    <rPh sb="35" eb="37">
      <t>スイコウ</t>
    </rPh>
    <rPh sb="37" eb="38">
      <t>ジョウ</t>
    </rPh>
    <rPh sb="47" eb="49">
      <t>ジュウヨウ</t>
    </rPh>
    <rPh sb="54" eb="55">
      <t>アツカ</t>
    </rPh>
    <rPh sb="59" eb="61">
      <t>ジュウヨウ</t>
    </rPh>
    <rPh sb="65" eb="67">
      <t>ジギョウ</t>
    </rPh>
    <rPh sb="67" eb="69">
      <t>スイコウ</t>
    </rPh>
    <rPh sb="69" eb="70">
      <t>ジョウ</t>
    </rPh>
    <rPh sb="79" eb="80">
      <t>コマ</t>
    </rPh>
    <rPh sb="85" eb="87">
      <t>ジュウヨウ</t>
    </rPh>
    <rPh sb="91" eb="92">
      <t>レイ</t>
    </rPh>
    <rPh sb="99" eb="101">
      <t>ジンジザイム</t>
    </rPh>
    <phoneticPr fontId="9"/>
  </si>
  <si>
    <r>
      <t xml:space="preserve">システム障害時フェールオーバーなどにより自動復旧するまでの時間。
</t>
    </r>
    <r>
      <rPr>
        <b/>
        <sz val="11"/>
        <rFont val="Meiryo UI"/>
        <family val="3"/>
        <charset val="128"/>
      </rPr>
      <t>H</t>
    </r>
    <r>
      <rPr>
        <sz val="11"/>
        <rFont val="Meiryo UI"/>
        <family val="3"/>
        <charset val="128"/>
      </rPr>
      <t xml:space="preserve">：0分
</t>
    </r>
    <r>
      <rPr>
        <b/>
        <sz val="11"/>
        <rFont val="Meiryo UI"/>
        <family val="3"/>
        <charset val="128"/>
      </rPr>
      <t>M</t>
    </r>
    <r>
      <rPr>
        <sz val="11"/>
        <rFont val="Meiryo UI"/>
        <family val="3"/>
        <charset val="128"/>
      </rPr>
      <t xml:space="preserve">：15分未満
</t>
    </r>
    <r>
      <rPr>
        <b/>
        <sz val="11"/>
        <rFont val="Meiryo UI"/>
        <family val="3"/>
        <charset val="128"/>
      </rPr>
      <t>L</t>
    </r>
    <r>
      <rPr>
        <sz val="11"/>
        <rFont val="Meiryo UI"/>
        <family val="3"/>
        <charset val="128"/>
      </rPr>
      <t>：15分以上</t>
    </r>
    <rPh sb="4" eb="6">
      <t>ショウガイ</t>
    </rPh>
    <rPh sb="6" eb="7">
      <t>ジ</t>
    </rPh>
    <rPh sb="20" eb="22">
      <t>ジドウ</t>
    </rPh>
    <rPh sb="22" eb="24">
      <t>フッキュウ</t>
    </rPh>
    <rPh sb="29" eb="31">
      <t>ジカン</t>
    </rPh>
    <rPh sb="36" eb="37">
      <t>フン</t>
    </rPh>
    <rPh sb="42" eb="43">
      <t>フン</t>
    </rPh>
    <rPh sb="43" eb="45">
      <t>ミマン</t>
    </rPh>
    <rPh sb="50" eb="51">
      <t>フン</t>
    </rPh>
    <rPh sb="51" eb="53">
      <t>イジョウ</t>
    </rPh>
    <phoneticPr fontId="9"/>
  </si>
  <si>
    <r>
      <t xml:space="preserve">システム障害などで、2時間停止した場合の顧客への影響度。
</t>
    </r>
    <r>
      <rPr>
        <b/>
        <sz val="11"/>
        <rFont val="Meiryo UI"/>
        <family val="3"/>
        <charset val="128"/>
      </rPr>
      <t>H</t>
    </r>
    <r>
      <rPr>
        <sz val="11"/>
        <rFont val="Meiryo UI"/>
        <family val="3"/>
        <charset val="128"/>
      </rPr>
      <t xml:space="preserve">：顧客業務全体に致命的な影響あり
</t>
    </r>
    <r>
      <rPr>
        <b/>
        <sz val="11"/>
        <rFont val="Meiryo UI"/>
        <family val="3"/>
        <charset val="128"/>
      </rPr>
      <t>M</t>
    </r>
    <r>
      <rPr>
        <sz val="11"/>
        <rFont val="Meiryo UI"/>
        <family val="3"/>
        <charset val="128"/>
      </rPr>
      <t xml:space="preserve">：顧客業務の一部に致命的な影響あり
</t>
    </r>
    <r>
      <rPr>
        <b/>
        <sz val="11"/>
        <rFont val="Meiryo UI"/>
        <family val="3"/>
        <charset val="128"/>
      </rPr>
      <t>L</t>
    </r>
    <r>
      <rPr>
        <sz val="11"/>
        <rFont val="Meiryo UI"/>
        <family val="3"/>
        <charset val="128"/>
      </rPr>
      <t>：顧客業務への致命的な影響なし</t>
    </r>
    <rPh sb="31" eb="33">
      <t>コキャク</t>
    </rPh>
    <rPh sb="33" eb="35">
      <t>ギョウム</t>
    </rPh>
    <rPh sb="35" eb="37">
      <t>ゼンタイ</t>
    </rPh>
    <rPh sb="38" eb="41">
      <t>チメイテキ</t>
    </rPh>
    <rPh sb="42" eb="44">
      <t>エイキョウ</t>
    </rPh>
    <rPh sb="49" eb="51">
      <t>コキャク</t>
    </rPh>
    <rPh sb="51" eb="53">
      <t>ギョウム</t>
    </rPh>
    <rPh sb="54" eb="56">
      <t>イチブ</t>
    </rPh>
    <rPh sb="57" eb="60">
      <t>チメイテキ</t>
    </rPh>
    <rPh sb="61" eb="63">
      <t>エイキョウ</t>
    </rPh>
    <rPh sb="68" eb="70">
      <t>コキャク</t>
    </rPh>
    <rPh sb="70" eb="72">
      <t>ギョウム</t>
    </rPh>
    <rPh sb="74" eb="77">
      <t>チメイテキ</t>
    </rPh>
    <rPh sb="78" eb="80">
      <t>エイキョウ</t>
    </rPh>
    <phoneticPr fontId="9"/>
  </si>
  <si>
    <r>
      <t xml:space="preserve">システム障害などで、2時間停止した場合の業界・社会への影響度。
</t>
    </r>
    <r>
      <rPr>
        <b/>
        <sz val="11"/>
        <rFont val="Meiryo UI"/>
        <family val="3"/>
        <charset val="128"/>
      </rPr>
      <t>H</t>
    </r>
    <r>
      <rPr>
        <sz val="11"/>
        <rFont val="Meiryo UI"/>
        <family val="3"/>
        <charset val="128"/>
      </rPr>
      <t xml:space="preserve">：影響システム数10以上or業界・社会への影響大
</t>
    </r>
    <r>
      <rPr>
        <b/>
        <sz val="11"/>
        <rFont val="Meiryo UI"/>
        <family val="3"/>
        <charset val="128"/>
      </rPr>
      <t>M</t>
    </r>
    <r>
      <rPr>
        <sz val="11"/>
        <rFont val="Meiryo UI"/>
        <family val="3"/>
        <charset val="128"/>
      </rPr>
      <t xml:space="preserve">：影響システム数5以上or業界・社会への影響は限定的
</t>
    </r>
    <r>
      <rPr>
        <b/>
        <sz val="11"/>
        <rFont val="Meiryo UI"/>
        <family val="3"/>
        <charset val="128"/>
      </rPr>
      <t>L</t>
    </r>
    <r>
      <rPr>
        <sz val="11"/>
        <rFont val="Meiryo UI"/>
        <family val="3"/>
        <charset val="128"/>
      </rPr>
      <t>：影響システム数5未満or業界・社会への影響なし</t>
    </r>
    <rPh sb="47" eb="49">
      <t>ギョウカイ</t>
    </rPh>
    <rPh sb="50" eb="52">
      <t>シャカイ</t>
    </rPh>
    <rPh sb="54" eb="56">
      <t>エイキョウ</t>
    </rPh>
    <rPh sb="56" eb="57">
      <t>ダイ</t>
    </rPh>
    <rPh sb="72" eb="74">
      <t>ギョウカイ</t>
    </rPh>
    <rPh sb="75" eb="77">
      <t>シャカイ</t>
    </rPh>
    <rPh sb="79" eb="81">
      <t>エイキョウ</t>
    </rPh>
    <rPh sb="82" eb="85">
      <t>ゲンテイテキ</t>
    </rPh>
    <rPh sb="100" eb="102">
      <t>ギョウカイ</t>
    </rPh>
    <rPh sb="103" eb="105">
      <t>シャカイ</t>
    </rPh>
    <rPh sb="107" eb="109">
      <t>エイキョウ</t>
    </rPh>
    <phoneticPr fontId="9"/>
  </si>
  <si>
    <t>期間あたりの、機能拡張や機能変更などの実施回数。（年何回、月何回、週何回、など）</t>
    <rPh sb="0" eb="2">
      <t>キカン</t>
    </rPh>
    <rPh sb="19" eb="21">
      <t>ジッシ</t>
    </rPh>
    <rPh sb="21" eb="23">
      <t>カイスウ</t>
    </rPh>
    <rPh sb="25" eb="26">
      <t>ネン</t>
    </rPh>
    <rPh sb="26" eb="28">
      <t>ナンカイ</t>
    </rPh>
    <rPh sb="29" eb="30">
      <t>ツキ</t>
    </rPh>
    <rPh sb="30" eb="32">
      <t>ナンカイ</t>
    </rPh>
    <rPh sb="33" eb="34">
      <t>シュウ</t>
    </rPh>
    <rPh sb="34" eb="36">
      <t>ナンカイ</t>
    </rPh>
    <phoneticPr fontId="9"/>
  </si>
  <si>
    <t>過去に、リファクタリングやスリム化などをせずに、ハードウェア、ソフトウェア製品など基盤のみを刷新するような単純移行を実施した回数。</t>
    <rPh sb="0" eb="2">
      <t>カコ</t>
    </rPh>
    <rPh sb="37" eb="39">
      <t>セイヒン</t>
    </rPh>
    <rPh sb="41" eb="43">
      <t>キバン</t>
    </rPh>
    <rPh sb="46" eb="48">
      <t>サッシン</t>
    </rPh>
    <rPh sb="53" eb="55">
      <t>タンジュン</t>
    </rPh>
    <rPh sb="55" eb="57">
      <t>イコウ</t>
    </rPh>
    <rPh sb="58" eb="60">
      <t>ジッシ</t>
    </rPh>
    <rPh sb="62" eb="64">
      <t>カイスウ</t>
    </rPh>
    <phoneticPr fontId="4"/>
  </si>
  <si>
    <t>当該機能システムのIT関連費用。
　　※年度ごとの推移として最低3年間</t>
    <rPh sb="0" eb="2">
      <t>トウガイ</t>
    </rPh>
    <rPh sb="2" eb="4">
      <t>キノウ</t>
    </rPh>
    <rPh sb="13" eb="15">
      <t>ヒヨウ</t>
    </rPh>
    <phoneticPr fontId="9"/>
  </si>
  <si>
    <t>当該機能システムについての、開発・保守の①内製／②準委任／③請負契約それぞれの全体に対する比率。
　　※要件定義まで、など内製化すべき範囲について確認する
　　※年度ごとの推移として最低3年間</t>
    <rPh sb="0" eb="2">
      <t>トウガイ</t>
    </rPh>
    <rPh sb="2" eb="4">
      <t>キノウ</t>
    </rPh>
    <phoneticPr fontId="9"/>
  </si>
  <si>
    <t>システムの利用によってユーザが目標達成できるように、明示的に要件定義・設計・実装を行い、テストで確認しているか。
※営業支援システム、生産管理システムなどの社内ユーザ、ECサイトなどの社外ユーザ（取引先企業、一般消費者）の両方を想定
※有効性：ユーザが明示された目標を正確かつ完全に達成できる度合</t>
    <rPh sb="5" eb="7">
      <t>リヨウ</t>
    </rPh>
    <rPh sb="26" eb="29">
      <t>メイジテキ</t>
    </rPh>
    <rPh sb="38" eb="40">
      <t>ジッソウ</t>
    </rPh>
    <rPh sb="41" eb="42">
      <t>オコナ</t>
    </rPh>
    <rPh sb="48" eb="50">
      <t>カクニン</t>
    </rPh>
    <rPh sb="78" eb="80">
      <t>セイサン</t>
    </rPh>
    <rPh sb="80" eb="82">
      <t>カンリ</t>
    </rPh>
    <rPh sb="89" eb="91">
      <t>シャナイ</t>
    </rPh>
    <rPh sb="103" eb="105">
      <t>シャガイ</t>
    </rPh>
    <rPh sb="109" eb="111">
      <t>トリヒキ</t>
    </rPh>
    <rPh sb="111" eb="112">
      <t>サキ</t>
    </rPh>
    <rPh sb="112" eb="114">
      <t>キギョウ</t>
    </rPh>
    <rPh sb="115" eb="117">
      <t>イッパン</t>
    </rPh>
    <rPh sb="117" eb="120">
      <t>ショウヒシャ</t>
    </rPh>
    <rPh sb="122" eb="124">
      <t>リョウホウ</t>
    </rPh>
    <rPh sb="125" eb="127">
      <t>ソウテイ</t>
    </rPh>
    <rPh sb="129" eb="132">
      <t>ユウコウセイ</t>
    </rPh>
    <phoneticPr fontId="9"/>
  </si>
  <si>
    <t>ユーザが高い満足度と使い易さを得られるように、明示的に要件定義・設計・実装を行い、テストで確認しているか。
※ユーザは、社内／社外両方有りうる
※満足性：明示された利用状況で、ユーザニーズが満足される度合（ユーザの期待を上回っている度合）
※使用性：明示された利用状況で、目標達成のために使用できる度合</t>
    <rPh sb="4" eb="5">
      <t>タカ</t>
    </rPh>
    <rPh sb="6" eb="9">
      <t>マンゾクド</t>
    </rPh>
    <rPh sb="10" eb="11">
      <t>ツカ</t>
    </rPh>
    <rPh sb="12" eb="13">
      <t>ヤス</t>
    </rPh>
    <rPh sb="15" eb="16">
      <t>ウ</t>
    </rPh>
    <rPh sb="35" eb="37">
      <t>ジッソウ</t>
    </rPh>
    <rPh sb="38" eb="39">
      <t>オコナ</t>
    </rPh>
    <rPh sb="73" eb="75">
      <t>マンゾク</t>
    </rPh>
    <rPh sb="75" eb="76">
      <t>セイ</t>
    </rPh>
    <rPh sb="82" eb="84">
      <t>リヨウ</t>
    </rPh>
    <rPh sb="95" eb="97">
      <t>マンゾク</t>
    </rPh>
    <rPh sb="100" eb="102">
      <t>ドアイ</t>
    </rPh>
    <rPh sb="107" eb="109">
      <t>キタイ</t>
    </rPh>
    <rPh sb="110" eb="112">
      <t>ウワマワ</t>
    </rPh>
    <rPh sb="116" eb="118">
      <t>ドアイ</t>
    </rPh>
    <phoneticPr fontId="9"/>
  </si>
  <si>
    <t>ユーザニーズは十分に満たされているか、ユーザが最低限の目的を達するレベルではなく、使い心地が良い、使い易い、覚え易い、ミスしにくい、サクサク動く、楽しい、などユーザの期待を上回っているか。</t>
    <rPh sb="7" eb="9">
      <t>ジュウブン</t>
    </rPh>
    <rPh sb="10" eb="11">
      <t>ミ</t>
    </rPh>
    <rPh sb="23" eb="26">
      <t>サイテイゲン</t>
    </rPh>
    <rPh sb="27" eb="29">
      <t>モクテキ</t>
    </rPh>
    <rPh sb="30" eb="31">
      <t>タッ</t>
    </rPh>
    <rPh sb="54" eb="55">
      <t>オボ</t>
    </rPh>
    <rPh sb="56" eb="57">
      <t>ヤス</t>
    </rPh>
    <rPh sb="73" eb="74">
      <t>タノ</t>
    </rPh>
    <rPh sb="83" eb="85">
      <t>キタイ</t>
    </rPh>
    <rPh sb="86" eb="88">
      <t>ウワマワ</t>
    </rPh>
    <phoneticPr fontId="9"/>
  </si>
  <si>
    <t>ユーザの消費する時間、工数、コストは必要最小限の状態で、目標達成できているか。</t>
    <rPh sb="4" eb="6">
      <t>ショウヒ</t>
    </rPh>
    <rPh sb="8" eb="10">
      <t>ジカン</t>
    </rPh>
    <rPh sb="11" eb="13">
      <t>コウスウ</t>
    </rPh>
    <rPh sb="18" eb="20">
      <t>ヒツヨウ</t>
    </rPh>
    <rPh sb="20" eb="23">
      <t>サイショウゲン</t>
    </rPh>
    <rPh sb="24" eb="26">
      <t>ジョウタイ</t>
    </rPh>
    <rPh sb="28" eb="30">
      <t>モクヒョウ</t>
    </rPh>
    <rPh sb="30" eb="32">
      <t>タッセイ</t>
    </rPh>
    <phoneticPr fontId="9"/>
  </si>
  <si>
    <t>事業上の重要度、影響度をもとに、信頼性に関する目標を定義し、明示的に設計・実装してテストで達成状況を確認しているか。
※信頼性：明示された時間帯、条件下で、機能を実行できる度合（必要な時に操作可能、アクセス可能、障害への耐性、回復性など）</t>
    <rPh sb="0" eb="2">
      <t>ジギョウ</t>
    </rPh>
    <rPh sb="2" eb="3">
      <t>ジョウ</t>
    </rPh>
    <rPh sb="4" eb="7">
      <t>ジュウヨウド</t>
    </rPh>
    <rPh sb="8" eb="11">
      <t>エイキョウド</t>
    </rPh>
    <rPh sb="16" eb="19">
      <t>シンライセイ</t>
    </rPh>
    <rPh sb="20" eb="21">
      <t>カン</t>
    </rPh>
    <rPh sb="23" eb="25">
      <t>モクヒョウ</t>
    </rPh>
    <rPh sb="26" eb="28">
      <t>テイギ</t>
    </rPh>
    <rPh sb="30" eb="33">
      <t>メイジテキ</t>
    </rPh>
    <rPh sb="34" eb="36">
      <t>セッケイ</t>
    </rPh>
    <rPh sb="37" eb="39">
      <t>ジッソウ</t>
    </rPh>
    <rPh sb="45" eb="47">
      <t>タッセイ</t>
    </rPh>
    <rPh sb="47" eb="49">
      <t>ジョウキョウ</t>
    </rPh>
    <rPh sb="50" eb="52">
      <t>カクニン</t>
    </rPh>
    <rPh sb="66" eb="69">
      <t>シンライセイ</t>
    </rPh>
    <phoneticPr fontId="9"/>
  </si>
  <si>
    <t>ソフトウェア品質管理標準に従い、テスト工程で、要件定義および設計・実装の内容が正しいことを確認し、確実に品質保証しているか。
例：ユーザと総合テストを実施、
　　各テスト終了条件（バグ密度、収束状況）が明確でクリアしている
　　工程終了前の品質の第三者チェック</t>
    <rPh sb="6" eb="8">
      <t>ヒンシツ</t>
    </rPh>
    <rPh sb="8" eb="10">
      <t>カンリ</t>
    </rPh>
    <rPh sb="10" eb="12">
      <t>ヒョウジュン</t>
    </rPh>
    <rPh sb="13" eb="14">
      <t>シタガ</t>
    </rPh>
    <rPh sb="19" eb="21">
      <t>コウテイ</t>
    </rPh>
    <rPh sb="23" eb="25">
      <t>ヨウケン</t>
    </rPh>
    <rPh sb="25" eb="27">
      <t>テイギ</t>
    </rPh>
    <rPh sb="30" eb="32">
      <t>セッケイ</t>
    </rPh>
    <rPh sb="33" eb="35">
      <t>ジッソウ</t>
    </rPh>
    <rPh sb="36" eb="38">
      <t>ナイヨウ</t>
    </rPh>
    <rPh sb="39" eb="40">
      <t>タダ</t>
    </rPh>
    <rPh sb="45" eb="47">
      <t>カクニン</t>
    </rPh>
    <rPh sb="49" eb="51">
      <t>カクジツ</t>
    </rPh>
    <rPh sb="52" eb="54">
      <t>ヒンシツ</t>
    </rPh>
    <rPh sb="54" eb="56">
      <t>ホショウ</t>
    </rPh>
    <rPh sb="63" eb="64">
      <t>レイ</t>
    </rPh>
    <rPh sb="75" eb="77">
      <t>ジッシ</t>
    </rPh>
    <rPh sb="81" eb="82">
      <t>カク</t>
    </rPh>
    <rPh sb="85" eb="87">
      <t>シュウリョウ</t>
    </rPh>
    <rPh sb="87" eb="89">
      <t>ジョウケン</t>
    </rPh>
    <rPh sb="92" eb="94">
      <t>ミツド</t>
    </rPh>
    <rPh sb="95" eb="97">
      <t>シュウソク</t>
    </rPh>
    <rPh sb="97" eb="99">
      <t>ジョウキョウ</t>
    </rPh>
    <rPh sb="101" eb="103">
      <t>メイカク</t>
    </rPh>
    <phoneticPr fontId="8"/>
  </si>
  <si>
    <t>システム運用の品質向上、効率化ができているか。
例：作業ミスによる致命的な障害・ユーザ影響のある障害が0件
　　障害検知・障害対応が目標時間内（HW故障など）</t>
    <rPh sb="7" eb="9">
      <t>ヒンシツ</t>
    </rPh>
    <rPh sb="9" eb="11">
      <t>コウジョウ</t>
    </rPh>
    <rPh sb="24" eb="25">
      <t>レイ</t>
    </rPh>
    <rPh sb="26" eb="28">
      <t>サギョウ</t>
    </rPh>
    <rPh sb="33" eb="36">
      <t>チメイテキ</t>
    </rPh>
    <rPh sb="37" eb="39">
      <t>ショウガイ</t>
    </rPh>
    <rPh sb="43" eb="45">
      <t>エイキョウ</t>
    </rPh>
    <rPh sb="48" eb="50">
      <t>ショウガイ</t>
    </rPh>
    <rPh sb="52" eb="53">
      <t>ケン</t>
    </rPh>
    <rPh sb="56" eb="58">
      <t>ショウガイ</t>
    </rPh>
    <rPh sb="58" eb="60">
      <t>ケンチ</t>
    </rPh>
    <rPh sb="61" eb="63">
      <t>ショウガイ</t>
    </rPh>
    <rPh sb="63" eb="65">
      <t>タイオウ</t>
    </rPh>
    <rPh sb="66" eb="68">
      <t>モクヒョウ</t>
    </rPh>
    <rPh sb="68" eb="70">
      <t>ジカン</t>
    </rPh>
    <rPh sb="70" eb="71">
      <t>ナイ</t>
    </rPh>
    <rPh sb="74" eb="76">
      <t>コショウ</t>
    </rPh>
    <phoneticPr fontId="9"/>
  </si>
  <si>
    <t>発生するセキュリティ事故は致命的ではないレベルに抑えられており、検知・対処・再発防止策を実施できているか。</t>
    <rPh sb="0" eb="2">
      <t>ハッセイ</t>
    </rPh>
    <rPh sb="10" eb="12">
      <t>ジコ</t>
    </rPh>
    <rPh sb="13" eb="16">
      <t>チメイテキ</t>
    </rPh>
    <rPh sb="24" eb="25">
      <t>オサ</t>
    </rPh>
    <phoneticPr fontId="9"/>
  </si>
  <si>
    <t>PFデジタル化指標（活用ガイド）に合わせた修正と軽微な誤記訂正</t>
    <rPh sb="6" eb="9">
      <t>カシヒョウ</t>
    </rPh>
    <rPh sb="10" eb="12">
      <t>カツヨウ</t>
    </rPh>
    <rPh sb="17" eb="18">
      <t>ア</t>
    </rPh>
    <rPh sb="21" eb="23">
      <t>シュウセイ</t>
    </rPh>
    <rPh sb="24" eb="26">
      <t>ケイビ</t>
    </rPh>
    <rPh sb="27" eb="29">
      <t>ゴキ</t>
    </rPh>
    <rPh sb="29" eb="31">
      <t>テイセイ</t>
    </rPh>
    <phoneticPr fontId="9"/>
  </si>
  <si>
    <t>活用ガイド「4.6. 機能システムごとの評価における点数の考え方」参照</t>
    <rPh sb="0" eb="2">
      <t>カツヨウ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</si>
</sst>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F800]dddd\,\ mmmm\ dd\,\ yyyy"/>
  </numFmts>
  <fonts count="5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11"/>
      <color theme="0"/>
      <name val="Yu Gothic"/>
      <family val="2"/>
      <charset val="128"/>
      <scheme val="minor"/>
    </font>
    <font>
      <sz val="6"/>
      <name val="Yu Gothic"/>
      <family val="3"/>
      <charset val="128"/>
      <scheme val="minor"/>
    </font>
    <font>
      <b/>
      <sz val="11"/>
      <color theme="1"/>
      <name val="Meiryo UI"/>
      <family val="3"/>
      <charset val="128"/>
    </font>
    <font>
      <sz val="11"/>
      <color rgb="FF000000"/>
      <name val="Meiryo UI"/>
      <family val="3"/>
      <charset val="128"/>
    </font>
    <font>
      <sz val="11"/>
      <color theme="1"/>
      <name val="Meiryo UI"/>
      <family val="3"/>
      <charset val="128"/>
    </font>
    <font>
      <b/>
      <sz val="11"/>
      <color theme="0"/>
      <name val="Meiryo UI"/>
      <family val="3"/>
      <charset val="128"/>
    </font>
    <font>
      <i/>
      <sz val="11"/>
      <name val="Meiryo UI"/>
      <family val="3"/>
      <charset val="128"/>
    </font>
    <font>
      <sz val="11"/>
      <color rgb="FFFF0000"/>
      <name val="Meiryo UI"/>
      <family val="3"/>
      <charset val="128"/>
    </font>
    <font>
      <b/>
      <sz val="11"/>
      <name val="Meiryo UI"/>
      <family val="3"/>
      <charset val="128"/>
    </font>
    <font>
      <b/>
      <sz val="11"/>
      <color theme="1"/>
      <name val="Yu Gothic"/>
      <family val="3"/>
      <charset val="128"/>
      <scheme val="minor"/>
    </font>
    <font>
      <b/>
      <sz val="11"/>
      <color theme="1" tint="0.499984740745262"/>
      <name val="Meiryo UI"/>
      <family val="3"/>
      <charset val="128"/>
    </font>
    <font>
      <sz val="11"/>
      <color theme="1" tint="0.499984740745262"/>
      <name val="Meiryo UI"/>
      <family val="3"/>
      <charset val="128"/>
    </font>
    <font>
      <sz val="11"/>
      <color rgb="FFC00000"/>
      <name val="Meiryo UI"/>
      <family val="3"/>
      <charset val="128"/>
    </font>
    <font>
      <b/>
      <sz val="11"/>
      <color rgb="FFFF0000"/>
      <name val="Meiryo UI"/>
      <family val="3"/>
      <charset val="128"/>
    </font>
    <font>
      <i/>
      <sz val="11"/>
      <color theme="1" tint="0.499984740745262"/>
      <name val="Meiryo UI"/>
      <family val="3"/>
      <charset val="128"/>
    </font>
    <font>
      <b/>
      <sz val="14"/>
      <color theme="1"/>
      <name val="Meiryo UI"/>
      <family val="3"/>
      <charset val="128"/>
    </font>
    <font>
      <b/>
      <sz val="14"/>
      <color rgb="FFFF0000"/>
      <name val="Meiryo UI"/>
      <family val="3"/>
      <charset val="128"/>
    </font>
    <font>
      <u/>
      <sz val="11"/>
      <color theme="1"/>
      <name val="Meiryo UI"/>
      <family val="3"/>
      <charset val="128"/>
    </font>
    <font>
      <sz val="11"/>
      <color theme="0" tint="-0.499984740745262"/>
      <name val="Meiryo UI"/>
      <family val="3"/>
      <charset val="128"/>
    </font>
    <font>
      <b/>
      <sz val="11"/>
      <color rgb="FF000000"/>
      <name val="Meiryo UI"/>
      <family val="3"/>
      <charset val="128"/>
    </font>
    <font>
      <sz val="11"/>
      <color theme="0"/>
      <name val="Meiryo UI"/>
      <family val="3"/>
      <charset val="128"/>
    </font>
    <font>
      <sz val="11"/>
      <name val="Meiryo UI"/>
      <family val="3"/>
      <charset val="128"/>
    </font>
    <font>
      <sz val="11"/>
      <color rgb="FF0070C0"/>
      <name val="Meiryo UI"/>
      <family val="3"/>
      <charset val="128"/>
    </font>
    <font>
      <sz val="14"/>
      <color rgb="FF000000"/>
      <name val="Meiryo UI"/>
      <family val="3"/>
      <charset val="128"/>
    </font>
    <font>
      <sz val="14"/>
      <name val="Meiryo UI"/>
      <family val="3"/>
      <charset val="128"/>
    </font>
    <font>
      <sz val="14"/>
      <color theme="1"/>
      <name val="Meiryo UI"/>
      <family val="3"/>
      <charset val="128"/>
    </font>
    <font>
      <b/>
      <sz val="14"/>
      <color rgb="FFC00000"/>
      <name val="Meiryo UI"/>
      <family val="3"/>
      <charset val="128"/>
    </font>
    <font>
      <b/>
      <sz val="14"/>
      <color theme="0" tint="-0.499984740745262"/>
      <name val="Meiryo UI"/>
      <family val="3"/>
      <charset val="128"/>
    </font>
    <font>
      <b/>
      <sz val="14"/>
      <name val="Meiryo UI"/>
      <family val="3"/>
      <charset val="128"/>
    </font>
    <font>
      <b/>
      <i/>
      <sz val="14"/>
      <color theme="3"/>
      <name val="Meiryo UI"/>
      <family val="3"/>
      <charset val="128"/>
    </font>
    <font>
      <b/>
      <sz val="14"/>
      <color theme="1" tint="0.499984740745262"/>
      <name val="Meiryo UI"/>
      <family val="3"/>
      <charset val="128"/>
    </font>
    <font>
      <b/>
      <sz val="14"/>
      <color rgb="FF000000"/>
      <name val="Meiryo UI"/>
      <family val="3"/>
      <charset val="128"/>
    </font>
    <font>
      <b/>
      <sz val="14"/>
      <color theme="0"/>
      <name val="Meiryo UI"/>
      <family val="3"/>
      <charset val="128"/>
    </font>
    <font>
      <sz val="11"/>
      <name val="Yu Gothic"/>
      <family val="3"/>
      <charset val="128"/>
      <scheme val="minor"/>
    </font>
    <font>
      <sz val="14"/>
      <color theme="0"/>
      <name val="Meiryo UI"/>
      <family val="3"/>
      <charset val="128"/>
    </font>
    <font>
      <sz val="11"/>
      <color theme="3"/>
      <name val="Meiryo UI"/>
      <family val="3"/>
      <charset val="128"/>
    </font>
    <font>
      <u/>
      <sz val="11"/>
      <color rgb="FFFF0000"/>
      <name val="Meiryo UI"/>
      <family val="3"/>
      <charset val="128"/>
    </font>
    <font>
      <sz val="11"/>
      <color rgb="FFFF0000"/>
      <name val="Wingdings"/>
      <family val="3"/>
      <charset val="2"/>
    </font>
    <font>
      <sz val="11"/>
      <color rgb="FFFF0000"/>
      <name val="Wingdings"/>
      <charset val="2"/>
    </font>
    <font>
      <b/>
      <sz val="11"/>
      <color indexed="10"/>
      <name val="Meiryo UI"/>
      <family val="3"/>
      <charset val="128"/>
    </font>
    <font>
      <b/>
      <sz val="11"/>
      <color theme="0" tint="-4.9989318521683403E-2"/>
      <name val="Meiryo UI"/>
      <family val="3"/>
      <charset val="128"/>
    </font>
    <font>
      <sz val="6"/>
      <name val="Yu Gothic"/>
      <family val="2"/>
      <charset val="128"/>
      <scheme val="minor"/>
    </font>
    <font>
      <b/>
      <sz val="11"/>
      <color theme="0" tint="-0.14999847407452621"/>
      <name val="Meiryo UI"/>
      <family val="3"/>
      <charset val="128"/>
    </font>
    <font>
      <b/>
      <sz val="11"/>
      <color indexed="9"/>
      <name val="Meiryo UI"/>
      <family val="3"/>
      <charset val="128"/>
    </font>
    <font>
      <b/>
      <sz val="12"/>
      <name val="Meiryo UI"/>
      <family val="3"/>
      <charset val="128"/>
    </font>
    <font>
      <b/>
      <sz val="16"/>
      <color theme="1"/>
      <name val="Meiryo UI"/>
      <family val="3"/>
      <charset val="128"/>
    </font>
    <font>
      <u/>
      <sz val="11"/>
      <name val="Meiryo UI"/>
      <family val="3"/>
      <charset val="128"/>
    </font>
    <font>
      <sz val="6"/>
      <name val="Meiryo UI"/>
      <family val="2"/>
      <charset val="128"/>
    </font>
  </fonts>
  <fills count="12">
    <fill>
      <patternFill patternType="none"/>
    </fill>
    <fill>
      <patternFill patternType="gray125"/>
    </fill>
    <fill>
      <patternFill patternType="solid">
        <fgColor theme="5"/>
      </patternFill>
    </fill>
    <fill>
      <patternFill patternType="solid">
        <fgColor theme="5"/>
        <bgColor indexed="64"/>
      </patternFill>
    </fill>
    <fill>
      <patternFill patternType="solid">
        <fgColor theme="7"/>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7"/>
      </patternFill>
    </fill>
    <fill>
      <patternFill patternType="solid">
        <fgColor theme="8" tint="0.79998168889431442"/>
        <bgColor theme="8" tint="0.79998168889431442"/>
      </patternFill>
    </fill>
    <fill>
      <patternFill patternType="solid">
        <fgColor theme="8"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theme="8"/>
      </left>
      <right style="thin">
        <color theme="8"/>
      </right>
      <top style="double">
        <color theme="8"/>
      </top>
      <bottom style="thin">
        <color theme="8"/>
      </bottom>
      <diagonal/>
    </border>
    <border>
      <left style="thin">
        <color theme="8"/>
      </left>
      <right/>
      <top style="thin">
        <color theme="8"/>
      </top>
      <bottom/>
      <diagonal/>
    </border>
    <border>
      <left style="medium">
        <color rgb="FF333399"/>
      </left>
      <right/>
      <top style="thin">
        <color theme="8"/>
      </top>
      <bottom/>
      <diagonal/>
    </border>
    <border>
      <left style="thin">
        <color theme="8"/>
      </left>
      <right style="thin">
        <color theme="8"/>
      </right>
      <top style="thin">
        <color theme="8"/>
      </top>
      <bottom/>
      <diagonal/>
    </border>
    <border>
      <left style="thin">
        <color theme="8"/>
      </left>
      <right/>
      <top style="medium">
        <color theme="8"/>
      </top>
      <bottom/>
      <diagonal/>
    </border>
    <border>
      <left style="thin">
        <color theme="8"/>
      </left>
      <right style="thin">
        <color theme="8"/>
      </right>
      <top style="medium">
        <color theme="8"/>
      </top>
      <bottom/>
      <diagonal/>
    </border>
    <border>
      <left style="thin">
        <color theme="8"/>
      </left>
      <right/>
      <top style="double">
        <color theme="8"/>
      </top>
      <bottom style="thin">
        <color theme="8"/>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auto="1"/>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2">
    <xf numFmtId="0" fontId="0" fillId="0" borderId="0"/>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8" fillId="2"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8" fillId="9" borderId="0" applyNumberFormat="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392">
    <xf numFmtId="0" fontId="0" fillId="0" borderId="0" xfId="0"/>
    <xf numFmtId="0" fontId="12" fillId="0" borderId="0" xfId="0" applyFont="1"/>
    <xf numFmtId="0" fontId="12" fillId="0" borderId="0" xfId="0" applyFont="1" applyAlignment="1">
      <alignment textRotation="255"/>
    </xf>
    <xf numFmtId="0" fontId="12" fillId="0" borderId="0" xfId="0" applyFont="1" applyAlignment="1"/>
    <xf numFmtId="0" fontId="12" fillId="0" borderId="1" xfId="0" applyFont="1" applyBorder="1" applyAlignment="1">
      <alignment vertical="center" wrapText="1"/>
    </xf>
    <xf numFmtId="0" fontId="13" fillId="3" borderId="1" xfId="0" applyFont="1" applyFill="1" applyBorder="1" applyAlignment="1">
      <alignment vertical="center" wrapText="1"/>
    </xf>
    <xf numFmtId="0" fontId="12" fillId="0" borderId="0" xfId="0" applyFont="1" applyAlignment="1">
      <alignment vertical="center"/>
    </xf>
    <xf numFmtId="0" fontId="10" fillId="0" borderId="1" xfId="0" applyFont="1" applyBorder="1" applyAlignment="1">
      <alignment vertical="center"/>
    </xf>
    <xf numFmtId="0" fontId="10" fillId="0" borderId="2" xfId="0" applyFont="1" applyBorder="1" applyAlignment="1">
      <alignment vertical="center"/>
    </xf>
    <xf numFmtId="0" fontId="10" fillId="0" borderId="3" xfId="0" applyFont="1" applyBorder="1" applyAlignment="1">
      <alignment vertical="center" wrapText="1"/>
    </xf>
    <xf numFmtId="0" fontId="10" fillId="0" borderId="2" xfId="0" applyFont="1" applyBorder="1"/>
    <xf numFmtId="0" fontId="10" fillId="0" borderId="13" xfId="0" applyFont="1" applyBorder="1"/>
    <xf numFmtId="0" fontId="12" fillId="0" borderId="3" xfId="0" applyFont="1" applyBorder="1"/>
    <xf numFmtId="38" fontId="12" fillId="0" borderId="1" xfId="1" applyFont="1" applyBorder="1" applyAlignment="1"/>
    <xf numFmtId="176" fontId="14" fillId="0" borderId="1" xfId="1" applyNumberFormat="1" applyFont="1" applyFill="1" applyBorder="1" applyAlignment="1"/>
    <xf numFmtId="0" fontId="13" fillId="3" borderId="3" xfId="0" applyFont="1" applyFill="1" applyBorder="1" applyAlignment="1">
      <alignment vertical="center"/>
    </xf>
    <xf numFmtId="0" fontId="13" fillId="3" borderId="1" xfId="0" applyFont="1" applyFill="1" applyBorder="1" applyAlignment="1">
      <alignment vertical="center"/>
    </xf>
    <xf numFmtId="0" fontId="15" fillId="0" borderId="0" xfId="0" applyFont="1"/>
    <xf numFmtId="0" fontId="12" fillId="0" borderId="1" xfId="0" applyFont="1" applyBorder="1" applyAlignment="1">
      <alignment vertical="top" wrapText="1"/>
    </xf>
    <xf numFmtId="0" fontId="12" fillId="0" borderId="0" xfId="0" applyFont="1" applyAlignment="1">
      <alignment vertical="top" wrapText="1"/>
    </xf>
    <xf numFmtId="0" fontId="10" fillId="0" borderId="1" xfId="0" applyFont="1" applyBorder="1" applyAlignment="1">
      <alignment vertical="top" wrapText="1"/>
    </xf>
    <xf numFmtId="0" fontId="13" fillId="3" borderId="1" xfId="0" applyFont="1" applyFill="1" applyBorder="1" applyAlignment="1">
      <alignment vertical="top" wrapText="1"/>
    </xf>
    <xf numFmtId="0" fontId="17" fillId="0" borderId="0" xfId="0" applyFont="1"/>
    <xf numFmtId="0" fontId="0" fillId="6" borderId="0" xfId="0" applyFill="1"/>
    <xf numFmtId="0" fontId="18" fillId="0" borderId="0" xfId="0" applyFont="1" applyAlignment="1">
      <alignment vertical="center" wrapText="1"/>
    </xf>
    <xf numFmtId="176" fontId="20" fillId="0" borderId="2" xfId="1" applyNumberFormat="1" applyFont="1" applyBorder="1" applyAlignment="1"/>
    <xf numFmtId="176" fontId="20" fillId="0" borderId="13" xfId="1" applyNumberFormat="1" applyFont="1" applyBorder="1" applyAlignment="1"/>
    <xf numFmtId="176" fontId="20" fillId="0" borderId="3" xfId="1" applyNumberFormat="1" applyFont="1" applyBorder="1" applyAlignment="1"/>
    <xf numFmtId="176" fontId="19" fillId="7" borderId="0" xfId="1" applyNumberFormat="1" applyFont="1" applyFill="1" applyAlignment="1"/>
    <xf numFmtId="176" fontId="19" fillId="5" borderId="0" xfId="1" applyNumberFormat="1" applyFont="1" applyFill="1" applyAlignment="1"/>
    <xf numFmtId="0" fontId="12" fillId="7" borderId="1" xfId="0" applyFont="1" applyFill="1" applyBorder="1" applyAlignment="1">
      <alignment vertical="top" wrapText="1"/>
    </xf>
    <xf numFmtId="0" fontId="12" fillId="5" borderId="1" xfId="0" applyFont="1" applyFill="1" applyBorder="1" applyAlignment="1">
      <alignment vertical="top" wrapText="1"/>
    </xf>
    <xf numFmtId="0" fontId="10" fillId="0" borderId="1" xfId="0" applyFont="1" applyFill="1" applyBorder="1" applyAlignment="1">
      <alignment vertical="center"/>
    </xf>
    <xf numFmtId="0" fontId="10" fillId="0" borderId="2" xfId="0" applyFont="1" applyFill="1" applyBorder="1" applyAlignment="1">
      <alignment vertical="center"/>
    </xf>
    <xf numFmtId="0" fontId="10" fillId="0" borderId="3" xfId="0" applyFont="1" applyFill="1" applyBorder="1"/>
    <xf numFmtId="9" fontId="12" fillId="0" borderId="3" xfId="2" applyFont="1" applyFill="1" applyBorder="1" applyAlignment="1"/>
    <xf numFmtId="176" fontId="12" fillId="0" borderId="3" xfId="1" applyNumberFormat="1" applyFont="1" applyFill="1" applyBorder="1" applyAlignment="1"/>
    <xf numFmtId="0" fontId="15" fillId="0" borderId="0" xfId="0" applyFont="1" applyFill="1"/>
    <xf numFmtId="0" fontId="16" fillId="0" borderId="3" xfId="0" applyFont="1" applyFill="1" applyBorder="1" applyAlignment="1">
      <alignment vertical="center"/>
    </xf>
    <xf numFmtId="0" fontId="16" fillId="0" borderId="2" xfId="0" applyFont="1" applyFill="1" applyBorder="1" applyAlignment="1">
      <alignment vertical="center"/>
    </xf>
    <xf numFmtId="176" fontId="12" fillId="0" borderId="1" xfId="1" applyNumberFormat="1" applyFont="1" applyFill="1" applyBorder="1" applyAlignment="1"/>
    <xf numFmtId="176" fontId="12" fillId="0" borderId="1" xfId="1" applyNumberFormat="1" applyFont="1" applyBorder="1" applyAlignment="1">
      <alignment vertical="center" wrapText="1"/>
    </xf>
    <xf numFmtId="176" fontId="12" fillId="0" borderId="0" xfId="1" applyNumberFormat="1" applyFont="1" applyAlignment="1"/>
    <xf numFmtId="0" fontId="15" fillId="0" borderId="0" xfId="0" applyFont="1" applyAlignment="1">
      <alignment vertical="center" wrapText="1"/>
    </xf>
    <xf numFmtId="0" fontId="15" fillId="0" borderId="0" xfId="0" applyFont="1" applyAlignment="1">
      <alignment vertical="top" wrapText="1"/>
    </xf>
    <xf numFmtId="0" fontId="15" fillId="0" borderId="7" xfId="0" applyFont="1" applyBorder="1" applyAlignment="1">
      <alignment vertical="center" wrapText="1"/>
    </xf>
    <xf numFmtId="0" fontId="13" fillId="8" borderId="1" xfId="0" applyFont="1" applyFill="1" applyBorder="1" applyAlignment="1">
      <alignment vertical="top" wrapText="1"/>
    </xf>
    <xf numFmtId="0" fontId="10" fillId="0" borderId="1" xfId="0" applyFont="1" applyFill="1" applyBorder="1" applyAlignment="1">
      <alignment horizontal="justify" vertical="center" wrapText="1"/>
    </xf>
    <xf numFmtId="0" fontId="11" fillId="0" borderId="1" xfId="0" applyNumberFormat="1" applyFont="1" applyFill="1" applyBorder="1" applyAlignment="1">
      <alignment vertical="center" wrapText="1"/>
    </xf>
    <xf numFmtId="0" fontId="11" fillId="0" borderId="1" xfId="0" applyFont="1" applyFill="1" applyBorder="1" applyAlignment="1">
      <alignment horizontal="justify" vertical="center" wrapText="1"/>
    </xf>
    <xf numFmtId="0" fontId="12" fillId="0" borderId="1" xfId="0" applyNumberFormat="1" applyFont="1" applyFill="1" applyBorder="1" applyAlignment="1">
      <alignment vertical="center" wrapText="1"/>
    </xf>
    <xf numFmtId="0" fontId="12" fillId="0" borderId="1" xfId="0" applyFont="1" applyFill="1" applyBorder="1" applyAlignment="1">
      <alignment horizontal="justify" vertical="center" wrapText="1"/>
    </xf>
    <xf numFmtId="0" fontId="12" fillId="0" borderId="2" xfId="0" applyFont="1" applyBorder="1" applyAlignment="1">
      <alignment vertical="center"/>
    </xf>
    <xf numFmtId="0" fontId="12" fillId="0" borderId="3" xfId="0" applyFont="1" applyBorder="1" applyAlignment="1">
      <alignment vertical="center"/>
    </xf>
    <xf numFmtId="0" fontId="13" fillId="3" borderId="3" xfId="0" applyFont="1" applyFill="1" applyBorder="1" applyAlignment="1">
      <alignment vertical="center" wrapText="1"/>
    </xf>
    <xf numFmtId="0" fontId="12" fillId="0" borderId="1" xfId="0" applyFont="1" applyBorder="1" applyAlignment="1">
      <alignment vertical="center"/>
    </xf>
    <xf numFmtId="0" fontId="10" fillId="0" borderId="1" xfId="0" applyFont="1" applyFill="1" applyBorder="1" applyAlignment="1">
      <alignment horizontal="justify" vertical="center"/>
    </xf>
    <xf numFmtId="0" fontId="11" fillId="0" borderId="1" xfId="0" applyFont="1" applyFill="1" applyBorder="1" applyAlignment="1">
      <alignment vertical="center"/>
    </xf>
    <xf numFmtId="0" fontId="12" fillId="0" borderId="1" xfId="0" applyFont="1" applyFill="1" applyBorder="1" applyAlignment="1">
      <alignment vertical="center"/>
    </xf>
    <xf numFmtId="0" fontId="12" fillId="0" borderId="1" xfId="0" applyFont="1" applyFill="1" applyBorder="1" applyAlignment="1">
      <alignment vertical="center" wrapText="1"/>
    </xf>
    <xf numFmtId="0" fontId="11" fillId="0" borderId="1" xfId="0" applyFont="1" applyFill="1" applyBorder="1" applyAlignment="1">
      <alignment vertical="center" wrapText="1"/>
    </xf>
    <xf numFmtId="0" fontId="21" fillId="0" borderId="0" xfId="0" applyFont="1" applyAlignment="1">
      <alignment vertical="center"/>
    </xf>
    <xf numFmtId="0" fontId="15" fillId="0" borderId="0" xfId="0" applyFont="1" applyAlignment="1">
      <alignment vertical="center"/>
    </xf>
    <xf numFmtId="0" fontId="21" fillId="0" borderId="0" xfId="0" applyFont="1" applyAlignment="1">
      <alignment vertical="center" wrapText="1"/>
    </xf>
    <xf numFmtId="0" fontId="12" fillId="0" borderId="3" xfId="0" applyFont="1" applyFill="1" applyBorder="1" applyAlignment="1">
      <alignment vertical="center"/>
    </xf>
    <xf numFmtId="0" fontId="13" fillId="2" borderId="1" xfId="3" applyFont="1" applyFill="1" applyBorder="1" applyAlignment="1">
      <alignment vertical="center"/>
    </xf>
    <xf numFmtId="0" fontId="21" fillId="0" borderId="0" xfId="0" applyFont="1" applyAlignment="1">
      <alignment vertical="top"/>
    </xf>
    <xf numFmtId="0" fontId="12" fillId="0" borderId="0" xfId="0" applyFont="1" applyAlignment="1">
      <alignment vertical="top"/>
    </xf>
    <xf numFmtId="176" fontId="22" fillId="0" borderId="1" xfId="1" applyNumberFormat="1" applyFont="1" applyFill="1" applyBorder="1" applyAlignment="1"/>
    <xf numFmtId="0" fontId="23" fillId="0" borderId="0" xfId="0" applyFont="1" applyAlignment="1">
      <alignment vertical="center"/>
    </xf>
    <xf numFmtId="0" fontId="23" fillId="0" borderId="0" xfId="0" applyFont="1" applyAlignment="1">
      <alignment horizontal="right" vertical="center"/>
    </xf>
    <xf numFmtId="0" fontId="24" fillId="0" borderId="0" xfId="0" applyFont="1" applyAlignment="1">
      <alignment vertical="center"/>
    </xf>
    <xf numFmtId="0" fontId="25" fillId="0" borderId="0" xfId="0" applyFont="1" applyAlignment="1">
      <alignment vertical="center"/>
    </xf>
    <xf numFmtId="0" fontId="23" fillId="0" borderId="0" xfId="0" applyFont="1" applyAlignment="1">
      <alignment vertical="top"/>
    </xf>
    <xf numFmtId="0" fontId="26" fillId="0" borderId="0" xfId="0" applyFont="1" applyAlignment="1">
      <alignment vertical="center"/>
    </xf>
    <xf numFmtId="0" fontId="23" fillId="0" borderId="0" xfId="0" applyFont="1" applyAlignment="1">
      <alignment vertical="center" wrapText="1"/>
    </xf>
    <xf numFmtId="0" fontId="27" fillId="0" borderId="1" xfId="0" applyFont="1" applyBorder="1" applyAlignment="1">
      <alignment horizontal="left" vertical="top" wrapText="1" readingOrder="1"/>
    </xf>
    <xf numFmtId="0" fontId="15" fillId="0" borderId="0" xfId="0" applyFont="1" applyAlignment="1">
      <alignment vertical="top"/>
    </xf>
    <xf numFmtId="0" fontId="29" fillId="0" borderId="0" xfId="0" applyFont="1" applyAlignment="1">
      <alignment vertical="top"/>
    </xf>
    <xf numFmtId="0" fontId="31" fillId="0" borderId="1" xfId="0" applyFont="1" applyBorder="1" applyAlignment="1">
      <alignment vertical="top" wrapText="1" readingOrder="1"/>
    </xf>
    <xf numFmtId="0" fontId="33" fillId="0" borderId="0" xfId="0" applyFont="1" applyAlignment="1">
      <alignment vertical="top"/>
    </xf>
    <xf numFmtId="0" fontId="23" fillId="0" borderId="1" xfId="0" applyFont="1" applyBorder="1" applyAlignment="1">
      <alignment vertical="top"/>
    </xf>
    <xf numFmtId="0" fontId="23" fillId="0" borderId="13" xfId="0" applyFont="1" applyBorder="1" applyAlignment="1">
      <alignment vertical="top"/>
    </xf>
    <xf numFmtId="0" fontId="33" fillId="0" borderId="13" xfId="0" applyFont="1" applyBorder="1" applyAlignment="1">
      <alignment vertical="top"/>
    </xf>
    <xf numFmtId="0" fontId="33" fillId="0" borderId="13" xfId="0" applyFont="1" applyBorder="1" applyAlignment="1">
      <alignment horizontal="center" vertical="top"/>
    </xf>
    <xf numFmtId="0" fontId="33" fillId="0" borderId="3" xfId="0" applyFont="1" applyBorder="1" applyAlignment="1">
      <alignment vertical="top"/>
    </xf>
    <xf numFmtId="176" fontId="34" fillId="0" borderId="1" xfId="1" applyNumberFormat="1" applyFont="1" applyFill="1" applyBorder="1" applyAlignment="1">
      <alignment vertical="top"/>
    </xf>
    <xf numFmtId="38" fontId="35" fillId="0" borderId="1" xfId="1" applyFont="1" applyFill="1" applyBorder="1" applyAlignment="1">
      <alignment vertical="top"/>
    </xf>
    <xf numFmtId="0" fontId="33" fillId="0" borderId="0" xfId="0" applyFont="1" applyAlignment="1">
      <alignment vertical="top" wrapText="1"/>
    </xf>
    <xf numFmtId="0" fontId="33" fillId="0" borderId="0" xfId="0" applyFont="1" applyAlignment="1">
      <alignment horizontal="center" vertical="top"/>
    </xf>
    <xf numFmtId="176" fontId="34" fillId="0" borderId="0" xfId="1" applyNumberFormat="1" applyFont="1" applyFill="1" applyBorder="1" applyAlignment="1">
      <alignment vertical="top"/>
    </xf>
    <xf numFmtId="38" fontId="35" fillId="0" borderId="0" xfId="1" applyFont="1" applyFill="1" applyBorder="1" applyAlignment="1">
      <alignment vertical="top"/>
    </xf>
    <xf numFmtId="0" fontId="36" fillId="0" borderId="0" xfId="0" applyFont="1" applyAlignment="1">
      <alignment vertical="center" wrapText="1"/>
    </xf>
    <xf numFmtId="0" fontId="32" fillId="0" borderId="0" xfId="0" applyFont="1" applyAlignment="1">
      <alignment vertical="center" wrapText="1"/>
    </xf>
    <xf numFmtId="0" fontId="16" fillId="0" borderId="1" xfId="0" applyFont="1" applyBorder="1" applyAlignment="1">
      <alignment vertical="center" wrapText="1"/>
    </xf>
    <xf numFmtId="176" fontId="18" fillId="0" borderId="1" xfId="1" applyNumberFormat="1" applyFont="1" applyFill="1" applyBorder="1" applyAlignment="1">
      <alignment vertical="center" wrapText="1"/>
    </xf>
    <xf numFmtId="38" fontId="18" fillId="0" borderId="1" xfId="1" applyFont="1" applyFill="1" applyBorder="1" applyAlignment="1">
      <alignment vertical="center" wrapText="1"/>
    </xf>
    <xf numFmtId="0" fontId="36" fillId="0" borderId="2" xfId="0" applyFont="1" applyBorder="1" applyAlignment="1">
      <alignment vertical="top"/>
    </xf>
    <xf numFmtId="0" fontId="36" fillId="0" borderId="13" xfId="0" applyFont="1" applyBorder="1" applyAlignment="1">
      <alignment vertical="top"/>
    </xf>
    <xf numFmtId="0" fontId="36" fillId="0" borderId="3" xfId="0" applyFont="1" applyBorder="1" applyAlignment="1">
      <alignment vertical="top"/>
    </xf>
    <xf numFmtId="0" fontId="37" fillId="0" borderId="1" xfId="0" applyFont="1" applyBorder="1" applyAlignment="1">
      <alignment vertical="top"/>
    </xf>
    <xf numFmtId="0" fontId="32" fillId="0" borderId="0" xfId="0" applyFont="1" applyAlignment="1">
      <alignment vertical="top"/>
    </xf>
    <xf numFmtId="0" fontId="32" fillId="0" borderId="0" xfId="0" applyFont="1" applyAlignment="1">
      <alignment horizontal="center" vertical="top"/>
    </xf>
    <xf numFmtId="9" fontId="34" fillId="0" borderId="1" xfId="2" applyFont="1" applyFill="1" applyBorder="1" applyAlignment="1">
      <alignment vertical="top"/>
    </xf>
    <xf numFmtId="176" fontId="38" fillId="7" borderId="1" xfId="1" applyNumberFormat="1" applyFont="1" applyFill="1" applyBorder="1" applyAlignment="1">
      <alignment vertical="top"/>
    </xf>
    <xf numFmtId="0" fontId="12" fillId="0" borderId="0" xfId="0" applyFont="1" applyAlignment="1">
      <alignment horizontal="center" vertical="top"/>
    </xf>
    <xf numFmtId="38" fontId="12" fillId="0" borderId="0" xfId="0" applyNumberFormat="1" applyFont="1" applyAlignment="1">
      <alignment vertical="top"/>
    </xf>
    <xf numFmtId="0" fontId="27" fillId="0" borderId="17" xfId="0" applyFont="1" applyBorder="1" applyAlignment="1">
      <alignment horizontal="left" vertical="top" wrapText="1" readingOrder="1"/>
    </xf>
    <xf numFmtId="0" fontId="13" fillId="0" borderId="17" xfId="0" applyFont="1" applyBorder="1" applyAlignment="1">
      <alignment horizontal="left" vertical="top" wrapText="1" readingOrder="1"/>
    </xf>
    <xf numFmtId="0" fontId="13" fillId="4" borderId="17" xfId="3" applyFont="1" applyFill="1" applyBorder="1" applyAlignment="1">
      <alignment vertical="top" wrapText="1" readingOrder="1"/>
    </xf>
    <xf numFmtId="0" fontId="13" fillId="9" borderId="18" xfId="7" applyFont="1" applyFill="1" applyBorder="1" applyAlignment="1">
      <alignment horizontal="left" vertical="top" wrapText="1" readingOrder="1"/>
    </xf>
    <xf numFmtId="0" fontId="13" fillId="9" borderId="18" xfId="7" applyNumberFormat="1" applyFont="1" applyFill="1" applyBorder="1" applyAlignment="1">
      <alignment vertical="top" wrapText="1" readingOrder="1"/>
    </xf>
    <xf numFmtId="0" fontId="13" fillId="0" borderId="18" xfId="0" applyFont="1" applyBorder="1" applyAlignment="1">
      <alignment horizontal="left" vertical="top" wrapText="1" readingOrder="1"/>
    </xf>
    <xf numFmtId="0" fontId="27" fillId="0" borderId="19" xfId="0" applyFont="1" applyBorder="1" applyAlignment="1">
      <alignment horizontal="left" vertical="top" wrapText="1" readingOrder="1"/>
    </xf>
    <xf numFmtId="0" fontId="29" fillId="10" borderId="20" xfId="0" applyFont="1" applyFill="1" applyBorder="1" applyAlignment="1">
      <alignment vertical="top" wrapText="1" readingOrder="1"/>
    </xf>
    <xf numFmtId="0" fontId="29" fillId="10" borderId="20" xfId="0" applyFont="1" applyFill="1" applyBorder="1" applyAlignment="1">
      <alignment horizontal="left" vertical="top" wrapText="1" readingOrder="1"/>
    </xf>
    <xf numFmtId="176" fontId="29" fillId="10" borderId="20" xfId="1" applyNumberFormat="1" applyFont="1" applyFill="1" applyBorder="1" applyAlignment="1">
      <alignment vertical="top" wrapText="1" readingOrder="1"/>
    </xf>
    <xf numFmtId="176" fontId="11" fillId="10" borderId="20" xfId="1" applyNumberFormat="1" applyFont="1" applyFill="1" applyBorder="1" applyAlignment="1">
      <alignment vertical="top" wrapText="1" readingOrder="1"/>
    </xf>
    <xf numFmtId="0" fontId="11" fillId="10" borderId="20" xfId="0" applyFont="1" applyFill="1" applyBorder="1" applyAlignment="1">
      <alignment horizontal="left" vertical="top" wrapText="1" readingOrder="1"/>
    </xf>
    <xf numFmtId="0" fontId="11" fillId="10" borderId="20" xfId="0" applyFont="1" applyFill="1" applyBorder="1" applyAlignment="1">
      <alignment vertical="top" wrapText="1" readingOrder="1"/>
    </xf>
    <xf numFmtId="0" fontId="12" fillId="10" borderId="20" xfId="0" applyFont="1" applyFill="1" applyBorder="1" applyAlignment="1">
      <alignment vertical="top"/>
    </xf>
    <xf numFmtId="0" fontId="12" fillId="10" borderId="21" xfId="0" applyFont="1" applyFill="1" applyBorder="1" applyAlignment="1">
      <alignment vertical="top" wrapText="1"/>
    </xf>
    <xf numFmtId="0" fontId="29" fillId="0" borderId="17" xfId="0" applyFont="1" applyBorder="1" applyAlignment="1">
      <alignment vertical="top" wrapText="1" readingOrder="1"/>
    </xf>
    <xf numFmtId="0" fontId="29" fillId="0" borderId="17" xfId="0" applyFont="1" applyBorder="1" applyAlignment="1">
      <alignment horizontal="left" vertical="top" wrapText="1" readingOrder="1"/>
    </xf>
    <xf numFmtId="176" fontId="29" fillId="0" borderId="17" xfId="1" applyNumberFormat="1" applyFont="1" applyBorder="1" applyAlignment="1">
      <alignment vertical="top" wrapText="1" readingOrder="1"/>
    </xf>
    <xf numFmtId="176" fontId="11" fillId="0" borderId="17" xfId="1" applyNumberFormat="1" applyFont="1" applyBorder="1" applyAlignment="1">
      <alignment vertical="top" wrapText="1" readingOrder="1"/>
    </xf>
    <xf numFmtId="0" fontId="11" fillId="0" borderId="17" xfId="0" applyFont="1" applyBorder="1" applyAlignment="1">
      <alignment horizontal="left" vertical="top" wrapText="1" readingOrder="1"/>
    </xf>
    <xf numFmtId="0" fontId="11" fillId="0" borderId="17" xfId="0" applyFont="1" applyBorder="1" applyAlignment="1">
      <alignment vertical="top" wrapText="1" readingOrder="1"/>
    </xf>
    <xf numFmtId="0" fontId="12" fillId="0" borderId="17" xfId="0" applyFont="1" applyBorder="1" applyAlignment="1">
      <alignment vertical="top"/>
    </xf>
    <xf numFmtId="0" fontId="12" fillId="0" borderId="19" xfId="0" applyFont="1" applyBorder="1" applyAlignment="1">
      <alignment vertical="top" wrapText="1"/>
    </xf>
    <xf numFmtId="0" fontId="29" fillId="10" borderId="17" xfId="0" applyFont="1" applyFill="1" applyBorder="1" applyAlignment="1">
      <alignment vertical="top" wrapText="1" readingOrder="1"/>
    </xf>
    <xf numFmtId="0" fontId="29" fillId="10" borderId="17" xfId="0" applyFont="1" applyFill="1" applyBorder="1" applyAlignment="1">
      <alignment horizontal="left" vertical="top" wrapText="1" readingOrder="1"/>
    </xf>
    <xf numFmtId="176" fontId="29" fillId="10" borderId="17" xfId="1" applyNumberFormat="1" applyFont="1" applyFill="1" applyBorder="1" applyAlignment="1">
      <alignment vertical="top" wrapText="1" readingOrder="1"/>
    </xf>
    <xf numFmtId="176" fontId="11" fillId="10" borderId="17" xfId="1" applyNumberFormat="1" applyFont="1" applyFill="1" applyBorder="1" applyAlignment="1">
      <alignment vertical="top" wrapText="1" readingOrder="1"/>
    </xf>
    <xf numFmtId="0" fontId="11" fillId="10" borderId="17" xfId="0" applyFont="1" applyFill="1" applyBorder="1" applyAlignment="1">
      <alignment horizontal="left" vertical="top" wrapText="1" readingOrder="1"/>
    </xf>
    <xf numFmtId="0" fontId="11" fillId="10" borderId="17" xfId="0" applyFont="1" applyFill="1" applyBorder="1" applyAlignment="1">
      <alignment vertical="top" wrapText="1" readingOrder="1"/>
    </xf>
    <xf numFmtId="0" fontId="12" fillId="10" borderId="17" xfId="0" applyFont="1" applyFill="1" applyBorder="1" applyAlignment="1">
      <alignment vertical="top"/>
    </xf>
    <xf numFmtId="0" fontId="12" fillId="10" borderId="19" xfId="0" applyFont="1" applyFill="1" applyBorder="1" applyAlignment="1">
      <alignment vertical="top" wrapText="1"/>
    </xf>
    <xf numFmtId="0" fontId="29" fillId="0" borderId="17" xfId="0" applyFont="1" applyBorder="1" applyAlignment="1">
      <alignment vertical="top"/>
    </xf>
    <xf numFmtId="0" fontId="30" fillId="0" borderId="17" xfId="0" applyFont="1" applyBorder="1" applyAlignment="1">
      <alignment vertical="top"/>
    </xf>
    <xf numFmtId="0" fontId="29" fillId="0" borderId="19" xfId="0" applyFont="1" applyBorder="1" applyAlignment="1">
      <alignment vertical="top" wrapText="1"/>
    </xf>
    <xf numFmtId="0" fontId="29" fillId="10" borderId="17" xfId="0" applyFont="1" applyFill="1" applyBorder="1" applyAlignment="1">
      <alignment vertical="top"/>
    </xf>
    <xf numFmtId="0" fontId="39" fillId="0" borderId="22" xfId="0" applyFont="1" applyBorder="1" applyAlignment="1">
      <alignment vertical="top" wrapText="1" readingOrder="1"/>
    </xf>
    <xf numFmtId="0" fontId="39" fillId="0" borderId="22" xfId="0" applyFont="1" applyBorder="1" applyAlignment="1">
      <alignment horizontal="left" vertical="top" wrapText="1" readingOrder="1"/>
    </xf>
    <xf numFmtId="38" fontId="39" fillId="0" borderId="22" xfId="0" applyNumberFormat="1" applyFont="1" applyBorder="1" applyAlignment="1">
      <alignment vertical="top" wrapText="1" readingOrder="1"/>
    </xf>
    <xf numFmtId="176" fontId="39" fillId="0" borderId="22" xfId="0" applyNumberFormat="1" applyFont="1" applyBorder="1" applyAlignment="1">
      <alignment vertical="top" wrapText="1" readingOrder="1"/>
    </xf>
    <xf numFmtId="0" fontId="39" fillId="0" borderId="22" xfId="0" applyFont="1" applyBorder="1" applyAlignment="1">
      <alignment horizontal="center" vertical="top" wrapText="1" readingOrder="1"/>
    </xf>
    <xf numFmtId="176" fontId="36" fillId="0" borderId="22" xfId="0" applyNumberFormat="1" applyFont="1" applyBorder="1" applyAlignment="1">
      <alignment vertical="top" wrapText="1" readingOrder="1"/>
    </xf>
    <xf numFmtId="0" fontId="23" fillId="0" borderId="22" xfId="0" applyFont="1" applyBorder="1"/>
    <xf numFmtId="0" fontId="23" fillId="0" borderId="16" xfId="0" applyFont="1" applyBorder="1"/>
    <xf numFmtId="0" fontId="40" fillId="0" borderId="0" xfId="0" applyFont="1" applyAlignment="1">
      <alignment vertical="center"/>
    </xf>
    <xf numFmtId="0" fontId="39" fillId="0" borderId="1" xfId="0" applyFont="1" applyBorder="1" applyAlignment="1">
      <alignment vertical="top" wrapText="1" readingOrder="1"/>
    </xf>
    <xf numFmtId="0" fontId="42" fillId="0" borderId="13" xfId="0" applyFont="1" applyBorder="1" applyAlignment="1">
      <alignment vertical="top"/>
    </xf>
    <xf numFmtId="0" fontId="42" fillId="0" borderId="0" xfId="0" applyFont="1" applyAlignment="1">
      <alignment vertical="top"/>
    </xf>
    <xf numFmtId="0" fontId="42" fillId="0" borderId="0" xfId="0" applyFont="1" applyAlignment="1">
      <alignment vertical="center" wrapText="1"/>
    </xf>
    <xf numFmtId="176" fontId="38" fillId="5" borderId="1" xfId="1" applyNumberFormat="1" applyFont="1" applyFill="1" applyBorder="1" applyAlignment="1">
      <alignment vertical="top"/>
    </xf>
    <xf numFmtId="0" fontId="28" fillId="0" borderId="0" xfId="0" applyFont="1" applyAlignment="1">
      <alignment vertical="top"/>
    </xf>
    <xf numFmtId="0" fontId="13" fillId="9" borderId="18" xfId="7" applyFont="1" applyFill="1" applyBorder="1" applyAlignment="1">
      <alignment vertical="top" wrapText="1" readingOrder="1"/>
    </xf>
    <xf numFmtId="0" fontId="16" fillId="10" borderId="20" xfId="0" applyFont="1" applyFill="1" applyBorder="1" applyAlignment="1">
      <alignment horizontal="left" vertical="top" wrapText="1" readingOrder="1"/>
    </xf>
    <xf numFmtId="0" fontId="28" fillId="10" borderId="20" xfId="0" applyFont="1" applyFill="1" applyBorder="1" applyAlignment="1">
      <alignment horizontal="left" vertical="top" wrapText="1" readingOrder="1"/>
    </xf>
    <xf numFmtId="0" fontId="16" fillId="0" borderId="17" xfId="0" applyFont="1" applyBorder="1" applyAlignment="1">
      <alignment horizontal="left" vertical="top" wrapText="1" readingOrder="1"/>
    </xf>
    <xf numFmtId="0" fontId="28" fillId="0" borderId="17" xfId="0" applyFont="1" applyBorder="1" applyAlignment="1">
      <alignment horizontal="left" vertical="top" wrapText="1" readingOrder="1"/>
    </xf>
    <xf numFmtId="0" fontId="16" fillId="10" borderId="17" xfId="0" applyFont="1" applyFill="1" applyBorder="1" applyAlignment="1">
      <alignment horizontal="left" vertical="top" wrapText="1" readingOrder="1"/>
    </xf>
    <xf numFmtId="0" fontId="28" fillId="10" borderId="17" xfId="0" applyFont="1" applyFill="1" applyBorder="1" applyAlignment="1">
      <alignment horizontal="left" vertical="top" wrapText="1" readingOrder="1"/>
    </xf>
    <xf numFmtId="176" fontId="11" fillId="10" borderId="17" xfId="1" applyNumberFormat="1" applyFont="1" applyFill="1" applyBorder="1" applyAlignment="1">
      <alignment horizontal="left" vertical="top" wrapText="1" readingOrder="1"/>
    </xf>
    <xf numFmtId="176" fontId="11" fillId="0" borderId="17" xfId="1" applyNumberFormat="1" applyFont="1" applyBorder="1" applyAlignment="1">
      <alignment horizontal="left" vertical="top" wrapText="1" readingOrder="1"/>
    </xf>
    <xf numFmtId="0" fontId="29" fillId="10" borderId="19" xfId="0" applyFont="1" applyFill="1" applyBorder="1" applyAlignment="1">
      <alignment vertical="top" wrapText="1"/>
    </xf>
    <xf numFmtId="0" fontId="40" fillId="0" borderId="22" xfId="0" applyFont="1" applyBorder="1" applyAlignment="1">
      <alignment horizontal="left" vertical="top" wrapText="1" readingOrder="1"/>
    </xf>
    <xf numFmtId="38" fontId="19" fillId="0" borderId="1" xfId="1" applyFont="1" applyFill="1" applyBorder="1" applyAlignment="1"/>
    <xf numFmtId="38" fontId="29" fillId="0" borderId="1" xfId="1" applyFont="1" applyFill="1" applyBorder="1" applyAlignment="1"/>
    <xf numFmtId="176" fontId="30" fillId="0" borderId="17" xfId="1" applyNumberFormat="1" applyFont="1" applyBorder="1" applyAlignment="1">
      <alignment vertical="top" wrapText="1" readingOrder="1"/>
    </xf>
    <xf numFmtId="0" fontId="12" fillId="0" borderId="0" xfId="0" applyFont="1" applyAlignment="1">
      <alignment vertical="center" wrapText="1"/>
    </xf>
    <xf numFmtId="0" fontId="33" fillId="0" borderId="2" xfId="0" applyFont="1" applyBorder="1" applyAlignment="1">
      <alignment vertical="center"/>
    </xf>
    <xf numFmtId="0" fontId="12" fillId="0" borderId="13" xfId="0" applyFont="1" applyBorder="1" applyAlignment="1">
      <alignment vertical="center"/>
    </xf>
    <xf numFmtId="0" fontId="33" fillId="0" borderId="13" xfId="0" applyFont="1" applyBorder="1" applyAlignment="1">
      <alignment vertical="center"/>
    </xf>
    <xf numFmtId="0" fontId="33" fillId="0" borderId="2" xfId="0" applyFont="1" applyBorder="1" applyAlignment="1">
      <alignment vertical="center" wrapText="1"/>
    </xf>
    <xf numFmtId="0" fontId="12" fillId="0" borderId="3" xfId="0" applyFont="1" applyBorder="1" applyAlignment="1">
      <alignment vertical="center" wrapText="1"/>
    </xf>
    <xf numFmtId="0" fontId="13" fillId="3" borderId="13" xfId="0" applyFont="1" applyFill="1" applyBorder="1" applyAlignment="1">
      <alignment vertical="center"/>
    </xf>
    <xf numFmtId="0" fontId="13" fillId="3" borderId="2" xfId="0" applyFont="1" applyFill="1" applyBorder="1" applyAlignment="1">
      <alignment vertical="center"/>
    </xf>
    <xf numFmtId="0" fontId="12" fillId="0" borderId="10" xfId="0" applyFont="1" applyBorder="1" applyAlignment="1">
      <alignment vertical="center"/>
    </xf>
    <xf numFmtId="0" fontId="12" fillId="0" borderId="24" xfId="0" applyFont="1" applyBorder="1" applyAlignment="1">
      <alignment vertical="center"/>
    </xf>
    <xf numFmtId="9" fontId="12" fillId="0" borderId="1" xfId="2" applyFont="1" applyFill="1" applyBorder="1" applyAlignment="1">
      <alignment vertical="center"/>
    </xf>
    <xf numFmtId="9" fontId="12" fillId="0" borderId="24" xfId="2" applyFont="1" applyFill="1" applyBorder="1" applyAlignment="1">
      <alignment vertical="center"/>
    </xf>
    <xf numFmtId="38" fontId="12" fillId="0" borderId="0" xfId="1" applyFont="1" applyFill="1" applyAlignment="1">
      <alignment vertical="center" wrapText="1"/>
    </xf>
    <xf numFmtId="0" fontId="12" fillId="0" borderId="0" xfId="8" applyFont="1">
      <alignment vertical="center"/>
    </xf>
    <xf numFmtId="0" fontId="29" fillId="0" borderId="1" xfId="0" applyFont="1" applyBorder="1" applyAlignment="1">
      <alignment vertical="center" wrapText="1"/>
    </xf>
    <xf numFmtId="0" fontId="16" fillId="0" borderId="18" xfId="3" applyFont="1" applyFill="1" applyBorder="1" applyAlignment="1">
      <alignment vertical="top" wrapText="1" readingOrder="1"/>
    </xf>
    <xf numFmtId="0" fontId="20" fillId="10" borderId="20" xfId="0" applyFont="1" applyFill="1" applyBorder="1" applyAlignment="1">
      <alignment horizontal="left" vertical="top" wrapText="1" readingOrder="1"/>
    </xf>
    <xf numFmtId="0" fontId="20" fillId="0" borderId="17" xfId="0" applyFont="1" applyBorder="1" applyAlignment="1">
      <alignment horizontal="left" vertical="top" wrapText="1" readingOrder="1"/>
    </xf>
    <xf numFmtId="0" fontId="20" fillId="10" borderId="17" xfId="0" applyFont="1" applyFill="1" applyBorder="1" applyAlignment="1">
      <alignment horizontal="left" vertical="top" wrapText="1" readingOrder="1"/>
    </xf>
    <xf numFmtId="176" fontId="20" fillId="0" borderId="17" xfId="1" applyNumberFormat="1" applyFont="1" applyBorder="1" applyAlignment="1">
      <alignment vertical="top" wrapText="1" readingOrder="1"/>
    </xf>
    <xf numFmtId="176" fontId="20" fillId="10" borderId="17" xfId="1" applyNumberFormat="1" applyFont="1" applyFill="1" applyBorder="1" applyAlignment="1">
      <alignment vertical="top" wrapText="1" readingOrder="1"/>
    </xf>
    <xf numFmtId="0" fontId="44" fillId="0" borderId="0" xfId="0" applyFont="1" applyAlignment="1">
      <alignment vertical="center"/>
    </xf>
    <xf numFmtId="176" fontId="20" fillId="10" borderId="20" xfId="1" applyNumberFormat="1" applyFont="1" applyFill="1" applyBorder="1" applyAlignment="1">
      <alignment vertical="top" wrapText="1" readingOrder="1"/>
    </xf>
    <xf numFmtId="0" fontId="20" fillId="10" borderId="20" xfId="0" applyFont="1" applyFill="1" applyBorder="1" applyAlignment="1">
      <alignment horizontal="center" vertical="top" wrapText="1" readingOrder="1"/>
    </xf>
    <xf numFmtId="0" fontId="20" fillId="0" borderId="17" xfId="0" applyFont="1" applyBorder="1" applyAlignment="1">
      <alignment horizontal="center" vertical="top" wrapText="1" readingOrder="1"/>
    </xf>
    <xf numFmtId="0" fontId="20" fillId="10" borderId="17" xfId="0" applyFont="1" applyFill="1" applyBorder="1" applyAlignment="1">
      <alignment horizontal="center" vertical="top" wrapText="1" readingOrder="1"/>
    </xf>
    <xf numFmtId="0" fontId="12" fillId="0" borderId="1" xfId="0" applyFont="1" applyBorder="1" applyAlignment="1">
      <alignment vertical="center" wrapText="1"/>
    </xf>
    <xf numFmtId="0" fontId="10" fillId="0" borderId="0" xfId="9" applyFont="1">
      <alignment vertical="center"/>
    </xf>
    <xf numFmtId="0" fontId="12" fillId="0" borderId="0" xfId="9" applyFont="1">
      <alignment vertical="center"/>
    </xf>
    <xf numFmtId="0" fontId="12" fillId="10" borderId="1" xfId="0" applyFont="1" applyFill="1" applyBorder="1" applyAlignment="1">
      <alignment vertical="center" wrapText="1"/>
    </xf>
    <xf numFmtId="0" fontId="12" fillId="0" borderId="1" xfId="9" applyFont="1" applyBorder="1">
      <alignment vertical="center"/>
    </xf>
    <xf numFmtId="0" fontId="12" fillId="11" borderId="1" xfId="9" applyFont="1" applyFill="1" applyBorder="1">
      <alignment vertical="center"/>
    </xf>
    <xf numFmtId="0" fontId="15" fillId="0" borderId="0" xfId="8" applyFont="1" applyAlignment="1">
      <alignment horizontal="right" vertical="center"/>
    </xf>
    <xf numFmtId="0" fontId="19" fillId="11" borderId="1" xfId="9" applyFont="1" applyFill="1" applyBorder="1">
      <alignment vertical="center"/>
    </xf>
    <xf numFmtId="0" fontId="19" fillId="11" borderId="24" xfId="9" applyFont="1" applyFill="1" applyBorder="1">
      <alignment vertical="center"/>
    </xf>
    <xf numFmtId="0" fontId="19" fillId="0" borderId="1" xfId="9" applyFont="1" applyBorder="1">
      <alignment vertical="center"/>
    </xf>
    <xf numFmtId="0" fontId="19" fillId="0" borderId="24" xfId="9" applyFont="1" applyBorder="1">
      <alignment vertical="center"/>
    </xf>
    <xf numFmtId="9" fontId="19" fillId="11" borderId="1" xfId="9" applyNumberFormat="1" applyFont="1" applyFill="1" applyBorder="1">
      <alignment vertical="center"/>
    </xf>
    <xf numFmtId="9" fontId="19" fillId="0" borderId="1" xfId="9" applyNumberFormat="1" applyFont="1" applyBorder="1">
      <alignment vertical="center"/>
    </xf>
    <xf numFmtId="0" fontId="10" fillId="0" borderId="17" xfId="0" applyFont="1" applyBorder="1" applyAlignment="1">
      <alignment vertical="center"/>
    </xf>
    <xf numFmtId="0" fontId="13" fillId="4" borderId="19" xfId="3" applyFont="1" applyFill="1" applyBorder="1" applyAlignment="1">
      <alignment vertical="center"/>
    </xf>
    <xf numFmtId="0" fontId="12" fillId="10" borderId="20" xfId="0" applyFont="1" applyFill="1" applyBorder="1" applyAlignment="1">
      <alignment vertical="center"/>
    </xf>
    <xf numFmtId="0" fontId="12" fillId="10" borderId="20" xfId="0" applyFont="1" applyFill="1" applyBorder="1" applyAlignment="1">
      <alignment vertical="center" wrapText="1"/>
    </xf>
    <xf numFmtId="0" fontId="43" fillId="10" borderId="21" xfId="0" applyFont="1" applyFill="1" applyBorder="1" applyAlignment="1">
      <alignment vertical="center" wrapText="1"/>
    </xf>
    <xf numFmtId="0" fontId="12" fillId="0" borderId="17" xfId="0" applyFont="1" applyBorder="1" applyAlignment="1">
      <alignment vertical="center"/>
    </xf>
    <xf numFmtId="0" fontId="12" fillId="0" borderId="17" xfId="0" applyFont="1" applyBorder="1" applyAlignment="1">
      <alignment vertical="center" wrapText="1"/>
    </xf>
    <xf numFmtId="0" fontId="43" fillId="0" borderId="19" xfId="0" applyFont="1" applyBorder="1" applyAlignment="1">
      <alignment vertical="center" wrapText="1"/>
    </xf>
    <xf numFmtId="0" fontId="12" fillId="10" borderId="17" xfId="0" applyFont="1" applyFill="1" applyBorder="1" applyAlignment="1">
      <alignment vertical="center"/>
    </xf>
    <xf numFmtId="0" fontId="12" fillId="10" borderId="17" xfId="0" applyFont="1" applyFill="1" applyBorder="1" applyAlignment="1">
      <alignment vertical="center" wrapText="1"/>
    </xf>
    <xf numFmtId="0" fontId="43" fillId="10" borderId="19" xfId="0" applyFont="1" applyFill="1" applyBorder="1" applyAlignment="1">
      <alignment vertical="center" wrapText="1"/>
    </xf>
    <xf numFmtId="0" fontId="29" fillId="0" borderId="26" xfId="0" applyFont="1" applyBorder="1" applyAlignment="1">
      <alignment vertical="center" wrapText="1"/>
    </xf>
    <xf numFmtId="0" fontId="43" fillId="0" borderId="25" xfId="0" applyFont="1" applyBorder="1" applyAlignment="1">
      <alignment vertical="center" wrapText="1"/>
    </xf>
    <xf numFmtId="0" fontId="21" fillId="0" borderId="0" xfId="9" applyFont="1">
      <alignment vertical="center"/>
    </xf>
    <xf numFmtId="0" fontId="47" fillId="0" borderId="0" xfId="9" applyFont="1">
      <alignment vertical="center"/>
    </xf>
    <xf numFmtId="0" fontId="21" fillId="0" borderId="0" xfId="8" applyFont="1">
      <alignment vertical="center"/>
    </xf>
    <xf numFmtId="0" fontId="47" fillId="0" borderId="0" xfId="8" applyFont="1">
      <alignment vertical="center"/>
    </xf>
    <xf numFmtId="0" fontId="48" fillId="0" borderId="0" xfId="0" applyFont="1" applyAlignment="1">
      <alignment vertical="center"/>
    </xf>
    <xf numFmtId="0" fontId="10" fillId="0" borderId="0" xfId="11" applyFont="1" applyAlignment="1">
      <alignment vertical="top"/>
    </xf>
    <xf numFmtId="0" fontId="12" fillId="0" borderId="0" xfId="11" applyFont="1" applyAlignment="1">
      <alignment vertical="top"/>
    </xf>
    <xf numFmtId="0" fontId="15" fillId="0" borderId="0" xfId="11" applyFont="1" applyAlignment="1">
      <alignment vertical="top"/>
    </xf>
    <xf numFmtId="0" fontId="10" fillId="0" borderId="1" xfId="11" applyFont="1" applyBorder="1" applyAlignment="1">
      <alignment vertical="top" wrapText="1"/>
    </xf>
    <xf numFmtId="0" fontId="12" fillId="0" borderId="0" xfId="11" applyFont="1" applyAlignment="1">
      <alignment vertical="top" wrapText="1"/>
    </xf>
    <xf numFmtId="0" fontId="29" fillId="0" borderId="1" xfId="11" applyFont="1" applyBorder="1" applyAlignment="1">
      <alignment vertical="top" wrapText="1"/>
    </xf>
    <xf numFmtId="0" fontId="29" fillId="0" borderId="0" xfId="0" applyFont="1" applyAlignment="1">
      <alignment vertical="center"/>
    </xf>
    <xf numFmtId="0" fontId="29" fillId="0" borderId="0" xfId="0" applyFont="1" applyAlignment="1">
      <alignment horizontal="center" vertical="center"/>
    </xf>
    <xf numFmtId="0" fontId="29" fillId="0" borderId="0" xfId="11" applyFont="1" applyAlignment="1">
      <alignment vertical="top"/>
    </xf>
    <xf numFmtId="0" fontId="29" fillId="0" borderId="1" xfId="11" applyFont="1" applyBorder="1" applyAlignment="1">
      <alignment horizontal="center" vertical="top" wrapText="1"/>
    </xf>
    <xf numFmtId="0" fontId="29" fillId="0" borderId="0" xfId="11" applyFont="1" applyAlignment="1">
      <alignment vertical="top" wrapText="1"/>
    </xf>
    <xf numFmtId="0" fontId="13" fillId="4" borderId="1" xfId="9" applyFont="1" applyFill="1" applyBorder="1">
      <alignment vertical="center"/>
    </xf>
    <xf numFmtId="0" fontId="12" fillId="0" borderId="0" xfId="9" applyFont="1" applyAlignment="1">
      <alignment vertical="top"/>
    </xf>
    <xf numFmtId="0" fontId="13" fillId="4" borderId="1" xfId="0" applyFont="1" applyFill="1" applyBorder="1" applyAlignment="1">
      <alignment vertical="center" wrapText="1"/>
    </xf>
    <xf numFmtId="0" fontId="13" fillId="4" borderId="18" xfId="7" applyFont="1" applyFill="1" applyBorder="1" applyAlignment="1">
      <alignment horizontal="left" vertical="top" wrapText="1" readingOrder="1"/>
    </xf>
    <xf numFmtId="0" fontId="13" fillId="4" borderId="18" xfId="3" applyFont="1" applyFill="1" applyBorder="1" applyAlignment="1">
      <alignment vertical="top" wrapText="1" readingOrder="1"/>
    </xf>
    <xf numFmtId="0" fontId="12" fillId="0" borderId="1" xfId="0" applyFont="1" applyBorder="1" applyAlignment="1">
      <alignment vertical="center" wrapText="1"/>
    </xf>
    <xf numFmtId="0" fontId="12" fillId="0" borderId="1" xfId="0" applyFont="1" applyFill="1" applyBorder="1" applyAlignment="1">
      <alignment vertical="center" wrapText="1"/>
    </xf>
    <xf numFmtId="0" fontId="11" fillId="0" borderId="1" xfId="0" applyFont="1" applyFill="1" applyBorder="1" applyAlignment="1">
      <alignment horizontal="justify" vertical="center" wrapText="1"/>
    </xf>
    <xf numFmtId="0" fontId="12" fillId="0" borderId="1" xfId="0" applyFont="1" applyFill="1" applyBorder="1" applyAlignment="1">
      <alignment horizontal="justify" vertical="center" wrapText="1"/>
    </xf>
    <xf numFmtId="0" fontId="10" fillId="0" borderId="3" xfId="0" applyFont="1" applyBorder="1" applyAlignment="1">
      <alignment vertical="center"/>
    </xf>
    <xf numFmtId="176" fontId="14" fillId="0" borderId="1" xfId="1" applyNumberFormat="1" applyFont="1" applyFill="1" applyBorder="1" applyAlignment="1">
      <alignment vertical="center"/>
    </xf>
    <xf numFmtId="176" fontId="14" fillId="0" borderId="1" xfId="1" applyNumberFormat="1" applyFont="1" applyBorder="1" applyAlignment="1">
      <alignment vertical="center"/>
    </xf>
    <xf numFmtId="0" fontId="10" fillId="0" borderId="13" xfId="0" applyFont="1" applyBorder="1" applyAlignment="1">
      <alignment vertical="center"/>
    </xf>
    <xf numFmtId="38" fontId="12" fillId="0" borderId="1" xfId="1" applyFont="1" applyBorder="1" applyAlignment="1">
      <alignment vertical="center"/>
    </xf>
    <xf numFmtId="176" fontId="12" fillId="0" borderId="1" xfId="1" applyNumberFormat="1" applyFont="1" applyFill="1" applyBorder="1" applyAlignment="1">
      <alignment vertical="center" wrapText="1"/>
    </xf>
    <xf numFmtId="0" fontId="12" fillId="0" borderId="1" xfId="0" applyFont="1" applyFill="1" applyBorder="1" applyAlignment="1">
      <alignment vertical="top" wrapText="1"/>
    </xf>
    <xf numFmtId="0" fontId="29" fillId="0" borderId="1" xfId="0" applyFont="1" applyBorder="1" applyAlignment="1">
      <alignment vertical="top" wrapText="1"/>
    </xf>
    <xf numFmtId="0" fontId="29" fillId="0" borderId="1" xfId="0" applyFont="1" applyFill="1" applyBorder="1" applyAlignment="1">
      <alignment vertical="top"/>
    </xf>
    <xf numFmtId="0" fontId="29" fillId="0" borderId="0" xfId="0" applyFont="1"/>
    <xf numFmtId="0" fontId="16" fillId="0" borderId="1" xfId="0" applyFont="1" applyBorder="1" applyAlignment="1">
      <alignment vertical="top" wrapText="1"/>
    </xf>
    <xf numFmtId="0" fontId="16" fillId="0" borderId="1" xfId="0" applyFont="1" applyFill="1" applyBorder="1" applyAlignment="1">
      <alignment horizontal="left" vertical="top" wrapText="1" readingOrder="1"/>
    </xf>
    <xf numFmtId="0" fontId="29" fillId="0" borderId="1" xfId="0" applyFont="1" applyFill="1" applyBorder="1" applyAlignment="1">
      <alignment vertical="top" wrapText="1"/>
    </xf>
    <xf numFmtId="0" fontId="13" fillId="4" borderId="1" xfId="0" applyFont="1" applyFill="1" applyBorder="1" applyAlignment="1">
      <alignment horizontal="left" vertical="top" wrapText="1" readingOrder="1"/>
    </xf>
    <xf numFmtId="176" fontId="0" fillId="6" borderId="0" xfId="1" applyNumberFormat="1" applyFont="1" applyFill="1" applyAlignment="1"/>
    <xf numFmtId="0" fontId="29" fillId="0" borderId="1" xfId="0" applyFont="1" applyFill="1" applyBorder="1" applyAlignment="1">
      <alignment horizontal="center" vertical="top"/>
    </xf>
    <xf numFmtId="0" fontId="51" fillId="4" borderId="1" xfId="0" applyFont="1" applyFill="1" applyBorder="1" applyAlignment="1">
      <alignment vertical="center" wrapText="1"/>
    </xf>
    <xf numFmtId="176" fontId="13" fillId="3" borderId="1" xfId="1" applyNumberFormat="1" applyFont="1" applyFill="1" applyBorder="1" applyAlignment="1">
      <alignment vertical="center" wrapText="1"/>
    </xf>
    <xf numFmtId="9" fontId="12" fillId="7" borderId="1" xfId="2" applyFont="1" applyFill="1" applyBorder="1" applyAlignment="1">
      <alignment vertical="center"/>
    </xf>
    <xf numFmtId="9" fontId="12" fillId="5" borderId="1" xfId="2" applyFont="1" applyFill="1" applyBorder="1" applyAlignment="1">
      <alignment vertical="center"/>
    </xf>
    <xf numFmtId="0" fontId="52" fillId="0" borderId="0" xfId="0" applyFont="1"/>
    <xf numFmtId="0" fontId="15" fillId="0" borderId="1" xfId="11" applyFont="1" applyBorder="1" applyAlignment="1">
      <alignment vertical="top" wrapText="1"/>
    </xf>
    <xf numFmtId="0" fontId="12" fillId="0" borderId="1" xfId="0" applyFont="1" applyBorder="1" applyAlignment="1">
      <alignment vertical="top" wrapText="1"/>
    </xf>
    <xf numFmtId="0" fontId="23" fillId="0" borderId="0" xfId="0" applyFont="1" applyAlignment="1">
      <alignment horizontal="center" vertical="center"/>
    </xf>
    <xf numFmtId="0" fontId="12" fillId="0" borderId="0" xfId="0" applyFont="1" applyAlignment="1">
      <alignment horizontal="center" vertical="center"/>
    </xf>
    <xf numFmtId="0" fontId="23" fillId="0" borderId="0" xfId="0" applyFont="1"/>
    <xf numFmtId="177" fontId="12" fillId="0" borderId="0" xfId="0" applyNumberFormat="1" applyFont="1"/>
    <xf numFmtId="0" fontId="10" fillId="0" borderId="1" xfId="0" applyFont="1" applyBorder="1"/>
    <xf numFmtId="177" fontId="10" fillId="0" borderId="1" xfId="0" applyNumberFormat="1" applyFont="1" applyBorder="1"/>
    <xf numFmtId="0" fontId="12" fillId="0" borderId="27" xfId="0" applyFont="1" applyBorder="1"/>
    <xf numFmtId="0" fontId="12" fillId="0" borderId="27" xfId="0" applyFont="1" applyBorder="1" applyAlignment="1">
      <alignment horizontal="center" vertical="center"/>
    </xf>
    <xf numFmtId="0" fontId="29" fillId="0" borderId="1" xfId="0" applyFont="1" applyBorder="1" applyAlignment="1">
      <alignment vertical="top" wrapText="1"/>
    </xf>
    <xf numFmtId="0" fontId="15" fillId="0" borderId="7" xfId="0" applyFont="1" applyBorder="1" applyAlignment="1">
      <alignment vertical="center" wrapText="1"/>
    </xf>
    <xf numFmtId="0" fontId="53" fillId="0" borderId="0" xfId="0" applyFont="1" applyAlignment="1">
      <alignment horizontal="center" vertical="center"/>
    </xf>
    <xf numFmtId="31" fontId="33" fillId="0" borderId="0" xfId="0" applyNumberFormat="1" applyFont="1" applyAlignment="1">
      <alignment horizontal="center" vertical="center"/>
    </xf>
    <xf numFmtId="0" fontId="29" fillId="0" borderId="1" xfId="0" applyFont="1" applyBorder="1"/>
    <xf numFmtId="0" fontId="29" fillId="0" borderId="26" xfId="0" applyFont="1" applyBorder="1" applyAlignment="1">
      <alignment vertical="center"/>
    </xf>
    <xf numFmtId="0" fontId="54" fillId="0" borderId="0" xfId="0" applyFont="1" applyAlignment="1">
      <alignment vertical="center"/>
    </xf>
    <xf numFmtId="0" fontId="29" fillId="0" borderId="1" xfId="9" applyFont="1" applyBorder="1">
      <alignment vertical="center"/>
    </xf>
    <xf numFmtId="0" fontId="29" fillId="0" borderId="1" xfId="0" applyFont="1" applyFill="1" applyBorder="1" applyAlignment="1">
      <alignment horizontal="justify" vertical="center" wrapText="1"/>
    </xf>
    <xf numFmtId="0" fontId="29" fillId="0" borderId="1" xfId="0" applyFont="1" applyFill="1" applyBorder="1" applyAlignment="1">
      <alignment horizontal="justify" vertical="top" wrapText="1"/>
    </xf>
    <xf numFmtId="0" fontId="10" fillId="0" borderId="0" xfId="9" applyFont="1" applyAlignment="1">
      <alignment vertical="top"/>
    </xf>
    <xf numFmtId="0" fontId="12" fillId="0" borderId="0" xfId="9" applyFont="1" applyAlignment="1">
      <alignment vertical="top" wrapText="1"/>
    </xf>
    <xf numFmtId="0" fontId="19" fillId="0" borderId="0" xfId="9" applyFont="1" applyAlignment="1">
      <alignment vertical="top"/>
    </xf>
    <xf numFmtId="0" fontId="29" fillId="0" borderId="0" xfId="9" applyFont="1" applyAlignment="1">
      <alignment vertical="top"/>
    </xf>
    <xf numFmtId="0" fontId="10" fillId="0" borderId="0" xfId="0" applyFont="1"/>
    <xf numFmtId="0" fontId="12" fillId="0" borderId="1" xfId="0" applyFont="1" applyBorder="1" applyAlignment="1">
      <alignment vertical="top" wrapText="1"/>
    </xf>
    <xf numFmtId="0" fontId="29" fillId="0" borderId="1" xfId="0" applyFont="1" applyBorder="1" applyAlignment="1">
      <alignment vertical="center" wrapText="1"/>
    </xf>
    <xf numFmtId="0" fontId="12" fillId="0" borderId="1" xfId="0" applyFont="1" applyFill="1" applyBorder="1" applyAlignment="1">
      <alignment vertical="center" wrapText="1"/>
    </xf>
    <xf numFmtId="177" fontId="12" fillId="0" borderId="1" xfId="0" applyNumberFormat="1" applyFont="1" applyBorder="1" applyAlignment="1">
      <alignment vertical="top"/>
    </xf>
    <xf numFmtId="0" fontId="12" fillId="0" borderId="1" xfId="0" applyFont="1" applyBorder="1" applyAlignment="1">
      <alignment horizontal="right" vertical="top"/>
    </xf>
    <xf numFmtId="0" fontId="29" fillId="0" borderId="1" xfId="0" applyFont="1" applyBorder="1" applyAlignment="1">
      <alignment horizontal="left" vertical="top" wrapText="1" readingOrder="1"/>
    </xf>
    <xf numFmtId="0" fontId="29" fillId="0" borderId="1" xfId="0" applyFont="1" applyBorder="1" applyAlignment="1">
      <alignment vertical="center" wrapText="1"/>
    </xf>
    <xf numFmtId="0" fontId="29" fillId="0" borderId="1" xfId="0" applyFont="1" applyBorder="1" applyAlignment="1">
      <alignment vertical="top" wrapText="1"/>
    </xf>
    <xf numFmtId="0" fontId="29" fillId="0" borderId="1" xfId="0" applyFont="1" applyFill="1" applyBorder="1" applyAlignment="1">
      <alignment vertical="center" wrapText="1"/>
    </xf>
    <xf numFmtId="0" fontId="29" fillId="10" borderId="20" xfId="0" applyFont="1" applyFill="1" applyBorder="1" applyAlignment="1">
      <alignment vertical="center" wrapText="1"/>
    </xf>
    <xf numFmtId="0" fontId="29" fillId="0" borderId="17" xfId="0" applyFont="1" applyBorder="1" applyAlignment="1">
      <alignment vertical="center" wrapText="1"/>
    </xf>
    <xf numFmtId="0" fontId="29" fillId="10" borderId="17" xfId="0" applyFont="1" applyFill="1" applyBorder="1" applyAlignment="1">
      <alignment vertical="center" wrapText="1"/>
    </xf>
    <xf numFmtId="0" fontId="29" fillId="0" borderId="6" xfId="11" applyFont="1" applyBorder="1" applyAlignment="1">
      <alignment vertical="top" wrapText="1"/>
    </xf>
    <xf numFmtId="0" fontId="29" fillId="0" borderId="9" xfId="11" applyFont="1" applyBorder="1" applyAlignment="1">
      <alignment vertical="top" wrapText="1"/>
    </xf>
    <xf numFmtId="0" fontId="29" fillId="0" borderId="12" xfId="11" applyFont="1" applyBorder="1" applyAlignment="1">
      <alignment vertical="top" wrapText="1"/>
    </xf>
    <xf numFmtId="0" fontId="29" fillId="0" borderId="6" xfId="0" applyFont="1" applyFill="1" applyBorder="1" applyAlignment="1">
      <alignment vertical="top" wrapText="1"/>
    </xf>
    <xf numFmtId="0" fontId="29" fillId="0" borderId="9" xfId="0" applyFont="1" applyFill="1" applyBorder="1" applyAlignment="1">
      <alignment vertical="top" wrapText="1"/>
    </xf>
    <xf numFmtId="0" fontId="29" fillId="0" borderId="12" xfId="0" applyFont="1" applyFill="1" applyBorder="1" applyAlignment="1">
      <alignment vertical="top" wrapText="1"/>
    </xf>
    <xf numFmtId="0" fontId="29" fillId="0" borderId="6" xfId="0" applyFont="1" applyBorder="1" applyAlignment="1">
      <alignment vertical="top" wrapText="1"/>
    </xf>
    <xf numFmtId="0" fontId="29" fillId="0" borderId="9" xfId="0" applyFont="1" applyBorder="1" applyAlignment="1">
      <alignment vertical="top" wrapText="1"/>
    </xf>
    <xf numFmtId="0" fontId="29" fillId="0" borderId="12" xfId="0" applyFont="1" applyBorder="1" applyAlignment="1">
      <alignment vertical="top" wrapText="1"/>
    </xf>
    <xf numFmtId="0" fontId="29" fillId="0" borderId="28" xfId="0" applyFont="1" applyFill="1" applyBorder="1" applyAlignment="1">
      <alignment vertical="top" wrapText="1"/>
    </xf>
    <xf numFmtId="0" fontId="29" fillId="0" borderId="29" xfId="0" applyFont="1" applyFill="1" applyBorder="1" applyAlignment="1">
      <alignment vertical="top" wrapText="1"/>
    </xf>
    <xf numFmtId="0" fontId="29" fillId="0" borderId="30" xfId="0" applyFont="1" applyFill="1" applyBorder="1" applyAlignment="1">
      <alignment vertical="top" wrapText="1"/>
    </xf>
    <xf numFmtId="0" fontId="29" fillId="0" borderId="1" xfId="0" applyFont="1" applyBorder="1" applyAlignment="1">
      <alignment vertical="center" wrapText="1"/>
    </xf>
    <xf numFmtId="0" fontId="12" fillId="0" borderId="1" xfId="0" applyFont="1" applyFill="1" applyBorder="1" applyAlignment="1">
      <alignment vertical="center" wrapText="1"/>
    </xf>
    <xf numFmtId="0" fontId="13" fillId="3" borderId="1" xfId="0" applyFont="1" applyFill="1" applyBorder="1" applyAlignment="1">
      <alignment vertical="top" wrapText="1"/>
    </xf>
    <xf numFmtId="0" fontId="12" fillId="0" borderId="1" xfId="0" applyFont="1" applyBorder="1" applyAlignment="1">
      <alignment vertical="top" wrapText="1"/>
    </xf>
    <xf numFmtId="0" fontId="12" fillId="0" borderId="2" xfId="0" applyFont="1" applyBorder="1" applyAlignment="1">
      <alignment vertical="center" wrapText="1"/>
    </xf>
    <xf numFmtId="0" fontId="13" fillId="3" borderId="6" xfId="0" applyFont="1" applyFill="1" applyBorder="1" applyAlignment="1">
      <alignment vertical="top" wrapText="1"/>
    </xf>
    <xf numFmtId="0" fontId="13" fillId="3" borderId="12" xfId="0" applyFont="1" applyFill="1" applyBorder="1" applyAlignment="1">
      <alignment vertical="top" wrapText="1"/>
    </xf>
    <xf numFmtId="0" fontId="50" fillId="3" borderId="1" xfId="9" applyFont="1" applyFill="1" applyBorder="1" applyAlignment="1">
      <alignment vertical="center" wrapText="1"/>
    </xf>
    <xf numFmtId="0" fontId="21" fillId="0" borderId="0" xfId="9" applyFont="1" applyAlignment="1">
      <alignment vertical="center" wrapText="1"/>
    </xf>
    <xf numFmtId="0" fontId="12" fillId="5" borderId="1" xfId="9" applyFont="1" applyFill="1" applyBorder="1" applyAlignment="1">
      <alignment vertical="top" wrapText="1"/>
    </xf>
    <xf numFmtId="0" fontId="15" fillId="0" borderId="0" xfId="9" applyFont="1" applyAlignment="1">
      <alignment vertical="top" wrapText="1"/>
    </xf>
    <xf numFmtId="0" fontId="29" fillId="5" borderId="1" xfId="9" applyFont="1" applyFill="1" applyBorder="1" applyAlignment="1">
      <alignment vertical="top" wrapText="1"/>
    </xf>
    <xf numFmtId="0" fontId="12" fillId="10" borderId="1" xfId="0" applyFont="1" applyFill="1" applyBorder="1" applyAlignment="1">
      <alignment vertical="top" wrapText="1"/>
    </xf>
    <xf numFmtId="0" fontId="29" fillId="0" borderId="1" xfId="0" applyFont="1" applyBorder="1" applyAlignment="1">
      <alignment vertical="top" wrapText="1"/>
    </xf>
    <xf numFmtId="0" fontId="11" fillId="0" borderId="1" xfId="0" applyFont="1" applyFill="1" applyBorder="1" applyAlignment="1">
      <alignment horizontal="justify" vertical="center" wrapText="1"/>
    </xf>
    <xf numFmtId="0" fontId="15" fillId="0" borderId="7" xfId="0" applyFont="1" applyBorder="1" applyAlignment="1">
      <alignment vertical="center" wrapText="1"/>
    </xf>
    <xf numFmtId="0" fontId="12" fillId="0" borderId="1" xfId="0" applyFont="1" applyFill="1" applyBorder="1" applyAlignment="1">
      <alignment horizontal="justify" vertical="center" wrapText="1"/>
    </xf>
    <xf numFmtId="0" fontId="10" fillId="0" borderId="4" xfId="0" applyFont="1" applyBorder="1" applyAlignment="1">
      <alignment vertical="center" wrapText="1"/>
    </xf>
    <xf numFmtId="0" fontId="10" fillId="0" borderId="5" xfId="0" applyFont="1" applyBorder="1" applyAlignment="1">
      <alignmen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176" fontId="14" fillId="0" borderId="6" xfId="1" applyNumberFormat="1" applyFont="1" applyBorder="1" applyAlignment="1">
      <alignment vertical="center"/>
    </xf>
    <xf numFmtId="176" fontId="14" fillId="0" borderId="9" xfId="1" applyNumberFormat="1" applyFont="1" applyBorder="1" applyAlignment="1">
      <alignment vertical="center"/>
    </xf>
    <xf numFmtId="176" fontId="14" fillId="0" borderId="12" xfId="1" applyNumberFormat="1" applyFont="1" applyBorder="1" applyAlignment="1">
      <alignment vertical="center"/>
    </xf>
    <xf numFmtId="0" fontId="10" fillId="0" borderId="1" xfId="0" applyFont="1" applyBorder="1" applyAlignment="1">
      <alignment vertical="center" wrapText="1"/>
    </xf>
    <xf numFmtId="0" fontId="10" fillId="0" borderId="6" xfId="0" applyFont="1" applyBorder="1" applyAlignment="1">
      <alignment vertical="center" wrapText="1"/>
    </xf>
    <xf numFmtId="0" fontId="10" fillId="0" borderId="12" xfId="0" applyFont="1" applyBorder="1" applyAlignment="1">
      <alignment vertical="center" wrapText="1"/>
    </xf>
    <xf numFmtId="0" fontId="15" fillId="0" borderId="7" xfId="0" applyFont="1" applyBorder="1" applyAlignment="1">
      <alignment vertical="top" wrapText="1"/>
    </xf>
    <xf numFmtId="0" fontId="12" fillId="0" borderId="6" xfId="0" applyFont="1" applyFill="1" applyBorder="1" applyAlignment="1">
      <alignment vertical="top" wrapText="1"/>
    </xf>
    <xf numFmtId="0" fontId="12" fillId="0" borderId="9" xfId="0" applyFont="1" applyFill="1" applyBorder="1" applyAlignment="1">
      <alignment vertical="top" wrapText="1"/>
    </xf>
    <xf numFmtId="0" fontId="12" fillId="0" borderId="12" xfId="0" applyFont="1" applyFill="1" applyBorder="1" applyAlignment="1">
      <alignment vertical="top" wrapText="1"/>
    </xf>
    <xf numFmtId="0" fontId="12" fillId="0" borderId="6" xfId="0" applyFont="1" applyBorder="1" applyAlignment="1">
      <alignment vertical="top" wrapText="1"/>
    </xf>
    <xf numFmtId="0" fontId="12" fillId="0" borderId="9" xfId="0" applyFont="1" applyBorder="1" applyAlignment="1">
      <alignment vertical="top" wrapText="1"/>
    </xf>
    <xf numFmtId="0" fontId="12" fillId="0" borderId="12" xfId="0" applyFont="1" applyBorder="1" applyAlignment="1">
      <alignment vertical="top" wrapText="1"/>
    </xf>
    <xf numFmtId="0" fontId="12" fillId="0" borderId="28" xfId="0" applyFont="1" applyFill="1" applyBorder="1" applyAlignment="1">
      <alignment vertical="top" wrapText="1"/>
    </xf>
    <xf numFmtId="0" fontId="12" fillId="0" borderId="29" xfId="0" applyFont="1" applyFill="1" applyBorder="1" applyAlignment="1">
      <alignment vertical="top" wrapText="1"/>
    </xf>
    <xf numFmtId="0" fontId="12" fillId="0" borderId="30" xfId="0" applyFont="1" applyFill="1" applyBorder="1" applyAlignment="1">
      <alignment vertical="top" wrapText="1"/>
    </xf>
    <xf numFmtId="0" fontId="15" fillId="0" borderId="0" xfId="0" applyFont="1" applyAlignment="1">
      <alignment vertical="top" wrapText="1"/>
    </xf>
    <xf numFmtId="0" fontId="12" fillId="5" borderId="4" xfId="0" applyFont="1" applyFill="1" applyBorder="1" applyAlignment="1">
      <alignment vertical="top" wrapText="1"/>
    </xf>
    <xf numFmtId="0" fontId="12" fillId="5" borderId="27" xfId="0" applyFont="1" applyFill="1" applyBorder="1" applyAlignment="1">
      <alignment vertical="top" wrapText="1"/>
    </xf>
    <xf numFmtId="0" fontId="12" fillId="5" borderId="5" xfId="0" applyFont="1" applyFill="1" applyBorder="1" applyAlignment="1">
      <alignment vertical="top" wrapText="1"/>
    </xf>
    <xf numFmtId="0" fontId="12" fillId="5" borderId="7" xfId="0" applyFont="1" applyFill="1" applyBorder="1" applyAlignment="1">
      <alignment vertical="top" wrapText="1"/>
    </xf>
    <xf numFmtId="0" fontId="12" fillId="5" borderId="0" xfId="0" applyFont="1" applyFill="1" applyBorder="1" applyAlignment="1">
      <alignment vertical="top" wrapText="1"/>
    </xf>
    <xf numFmtId="0" fontId="12" fillId="5" borderId="8" xfId="0" applyFont="1" applyFill="1" applyBorder="1" applyAlignment="1">
      <alignment vertical="top" wrapText="1"/>
    </xf>
    <xf numFmtId="0" fontId="12" fillId="5" borderId="10" xfId="0" applyFont="1" applyFill="1" applyBorder="1" applyAlignment="1">
      <alignment vertical="top" wrapText="1"/>
    </xf>
    <xf numFmtId="0" fontId="12" fillId="5" borderId="23" xfId="0" applyFont="1" applyFill="1" applyBorder="1" applyAlignment="1">
      <alignment vertical="top" wrapText="1"/>
    </xf>
    <xf numFmtId="0" fontId="12" fillId="5" borderId="11" xfId="0" applyFont="1" applyFill="1" applyBorder="1" applyAlignment="1">
      <alignment vertical="top" wrapText="1"/>
    </xf>
    <xf numFmtId="0" fontId="51" fillId="3" borderId="2" xfId="0" applyFont="1" applyFill="1" applyBorder="1" applyAlignment="1">
      <alignment vertical="top" wrapText="1"/>
    </xf>
    <xf numFmtId="0" fontId="51" fillId="3" borderId="13" xfId="0" applyFont="1" applyFill="1" applyBorder="1" applyAlignment="1">
      <alignment vertical="top" wrapText="1"/>
    </xf>
    <xf numFmtId="0" fontId="51" fillId="3" borderId="3" xfId="0" applyFont="1" applyFill="1" applyBorder="1" applyAlignment="1">
      <alignment vertical="top" wrapText="1"/>
    </xf>
    <xf numFmtId="9" fontId="12" fillId="0" borderId="6" xfId="2" applyFont="1" applyFill="1" applyBorder="1" applyAlignment="1">
      <alignment vertical="center"/>
    </xf>
    <xf numFmtId="9" fontId="12" fillId="0" borderId="12" xfId="2" applyFont="1" applyFill="1" applyBorder="1" applyAlignment="1">
      <alignment vertical="center"/>
    </xf>
    <xf numFmtId="176" fontId="12" fillId="0" borderId="6" xfId="1" applyNumberFormat="1" applyFont="1" applyFill="1" applyBorder="1" applyAlignment="1">
      <alignment vertical="center"/>
    </xf>
    <xf numFmtId="176" fontId="12" fillId="0" borderId="12" xfId="1" applyNumberFormat="1" applyFont="1" applyFill="1" applyBorder="1" applyAlignment="1">
      <alignment vertical="center"/>
    </xf>
    <xf numFmtId="176" fontId="14" fillId="0" borderId="6" xfId="1" applyNumberFormat="1" applyFont="1" applyFill="1" applyBorder="1">
      <alignment vertical="center"/>
    </xf>
    <xf numFmtId="176" fontId="14" fillId="0" borderId="12" xfId="1" applyNumberFormat="1" applyFont="1" applyFill="1" applyBorder="1">
      <alignment vertical="center"/>
    </xf>
    <xf numFmtId="0" fontId="15" fillId="0" borderId="23" xfId="0" applyFont="1" applyBorder="1" applyAlignment="1">
      <alignment vertical="center" wrapText="1"/>
    </xf>
    <xf numFmtId="9" fontId="12" fillId="0" borderId="9" xfId="2" applyFont="1" applyFill="1" applyBorder="1" applyAlignment="1">
      <alignment vertical="center"/>
    </xf>
    <xf numFmtId="176" fontId="12" fillId="0" borderId="9" xfId="1" applyNumberFormat="1" applyFont="1" applyFill="1" applyBorder="1" applyAlignment="1">
      <alignment vertical="center"/>
    </xf>
    <xf numFmtId="176" fontId="14" fillId="0" borderId="9" xfId="1" applyNumberFormat="1" applyFont="1" applyFill="1" applyBorder="1">
      <alignment vertical="center"/>
    </xf>
    <xf numFmtId="0" fontId="13" fillId="3" borderId="2" xfId="0" applyFont="1" applyFill="1" applyBorder="1" applyAlignment="1">
      <alignment vertical="top" wrapText="1"/>
    </xf>
    <xf numFmtId="0" fontId="13" fillId="3" borderId="13" xfId="0" applyFont="1" applyFill="1" applyBorder="1" applyAlignment="1">
      <alignment vertical="top" wrapText="1"/>
    </xf>
    <xf numFmtId="0" fontId="13" fillId="3" borderId="3" xfId="0" applyFont="1" applyFill="1" applyBorder="1" applyAlignment="1">
      <alignment vertical="top" wrapText="1"/>
    </xf>
    <xf numFmtId="0" fontId="11" fillId="0" borderId="1" xfId="0" applyFont="1" applyBorder="1" applyAlignment="1">
      <alignment vertical="top" wrapText="1" readingOrder="1"/>
    </xf>
    <xf numFmtId="0" fontId="11" fillId="0" borderId="14" xfId="0" applyFont="1" applyBorder="1" applyAlignment="1">
      <alignment vertical="top" wrapText="1" readingOrder="1"/>
    </xf>
    <xf numFmtId="0" fontId="11" fillId="0" borderId="15" xfId="0" applyFont="1" applyBorder="1" applyAlignment="1">
      <alignment vertical="top" wrapText="1" readingOrder="1"/>
    </xf>
    <xf numFmtId="0" fontId="27" fillId="0" borderId="6" xfId="0" applyFont="1" applyBorder="1" applyAlignment="1">
      <alignment vertical="top" wrapText="1" readingOrder="1"/>
    </xf>
    <xf numFmtId="0" fontId="27" fillId="0" borderId="9" xfId="0" applyFont="1" applyBorder="1" applyAlignment="1">
      <alignment vertical="top" wrapText="1" readingOrder="1"/>
    </xf>
    <xf numFmtId="0" fontId="27" fillId="0" borderId="12" xfId="0" applyFont="1" applyBorder="1" applyAlignment="1">
      <alignment vertical="top" wrapText="1" readingOrder="1"/>
    </xf>
    <xf numFmtId="0" fontId="11" fillId="0" borderId="6" xfId="0" applyFont="1" applyBorder="1" applyAlignment="1">
      <alignment vertical="top" wrapText="1" readingOrder="1"/>
    </xf>
    <xf numFmtId="0" fontId="11" fillId="0" borderId="9" xfId="0" applyFont="1" applyBorder="1" applyAlignment="1">
      <alignment vertical="top" wrapText="1" readingOrder="1"/>
    </xf>
    <xf numFmtId="0" fontId="29" fillId="0" borderId="1" xfId="0" applyFont="1" applyBorder="1" applyAlignment="1">
      <alignment vertical="top" wrapText="1" readingOrder="1"/>
    </xf>
  </cellXfs>
  <cellStyles count="12">
    <cellStyle name="アクセント 2" xfId="3" builtinId="33"/>
    <cellStyle name="アクセント 4" xfId="7" builtinId="41"/>
    <cellStyle name="パーセント" xfId="2" builtinId="5"/>
    <cellStyle name="パーセント 2" xfId="6" xr:uid="{A3283FF1-D3BA-4C6D-ACA2-6597F398F233}"/>
    <cellStyle name="桁区切り" xfId="1" builtinId="6"/>
    <cellStyle name="桁区切り 2" xfId="5" xr:uid="{7F8E8829-8C85-43FA-B7A4-84E3E46D504A}"/>
    <cellStyle name="標準" xfId="0" builtinId="0"/>
    <cellStyle name="標準 2" xfId="4" xr:uid="{61E0D827-FBB6-4184-9237-713AACB3BB5E}"/>
    <cellStyle name="標準 2 2" xfId="8" xr:uid="{79082825-0034-408B-87E5-BC77BCC06FFF}"/>
    <cellStyle name="標準 2 3" xfId="9" xr:uid="{E0BC2516-D0E4-4AC2-9751-2FD30C9459F8}"/>
    <cellStyle name="標準 2 3 2" xfId="11" xr:uid="{1B3E07DA-852D-407E-AE19-A3A1F4C88A0F}"/>
    <cellStyle name="標準 3" xfId="10" xr:uid="{744C9A3A-1F18-460A-A1DA-D060FA0DA39D}"/>
  </cellStyles>
  <dxfs count="49">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bgColor theme="2"/>
        </patternFill>
      </fill>
    </dxf>
    <dxf>
      <font>
        <color rgb="FF9C0006"/>
      </font>
    </dxf>
    <dxf>
      <font>
        <color rgb="FF9C0006"/>
      </font>
    </dxf>
    <dxf>
      <font>
        <color rgb="FF9C0006"/>
      </font>
    </dxf>
    <dxf>
      <font>
        <color rgb="FF9C0006"/>
      </font>
    </dxf>
    <dxf>
      <font>
        <color rgb="FF9C0006"/>
      </font>
    </dxf>
    <dxf>
      <font>
        <color rgb="FF9C0006"/>
      </font>
    </dxf>
    <dxf>
      <font>
        <color rgb="FFC00000"/>
      </font>
    </dxf>
    <dxf>
      <font>
        <color rgb="FF002060"/>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en-US" altLang="ja-JP" sz="1440" b="0" i="0" u="none" strike="noStrike" baseline="0">
                <a:effectLst/>
              </a:rPr>
              <a:t>IT</a:t>
            </a:r>
            <a:r>
              <a:rPr lang="ja-JP" altLang="ja-JP" sz="1440" b="0" i="0" u="none" strike="noStrike" baseline="0">
                <a:effectLst/>
              </a:rPr>
              <a:t>費用、担当者数</a:t>
            </a:r>
            <a:r>
              <a:rPr lang="ja-JP" altLang="en-US" sz="1440" b="0" i="0" u="none" strike="noStrike" baseline="0">
                <a:effectLst/>
              </a:rPr>
              <a:t>（</a:t>
            </a:r>
            <a:r>
              <a:rPr lang="en-US" altLang="ja-JP" sz="1440" b="0" i="0" u="none" strike="noStrike" baseline="0">
                <a:effectLst/>
              </a:rPr>
              <a:t>A</a:t>
            </a:r>
            <a:r>
              <a:rPr lang="ja-JP" altLang="en-US" sz="1440" b="0" i="0" u="none" strike="noStrike" baseline="0">
                <a:effectLst/>
              </a:rPr>
              <a:t>システム）</a:t>
            </a:r>
            <a:endParaRPr lang="ja-JP" altLang="en-US"/>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stacked"/>
        <c:varyColors val="0"/>
        <c:ser>
          <c:idx val="1"/>
          <c:order val="1"/>
          <c:tx>
            <c:strRef>
              <c:f>'2-3．分析　保有リソースなど'!$B$27</c:f>
              <c:strCache>
                <c:ptCount val="1"/>
                <c:pt idx="0">
                  <c:v>IT担当者数</c:v>
                </c:pt>
              </c:strCache>
            </c:strRef>
          </c:tx>
          <c:spPr>
            <a:solidFill>
              <a:schemeClr val="accent2"/>
            </a:solidFill>
            <a:ln>
              <a:noFill/>
            </a:ln>
            <a:effectLst/>
          </c:spPr>
          <c:invertIfNegative val="0"/>
          <c:cat>
            <c:strRef>
              <c:f>'2-3．分析　保有リソースなど'!$C$6:$E$6</c:f>
              <c:strCache>
                <c:ptCount val="3"/>
                <c:pt idx="0">
                  <c:v>FY2017</c:v>
                </c:pt>
                <c:pt idx="1">
                  <c:v>FY2018</c:v>
                </c:pt>
                <c:pt idx="2">
                  <c:v>FY2019</c:v>
                </c:pt>
              </c:strCache>
            </c:strRef>
          </c:cat>
          <c:val>
            <c:numRef>
              <c:f>'2-3．分析　保有リソースなど'!$C$27:$E$27</c:f>
              <c:numCache>
                <c:formatCode>General</c:formatCode>
                <c:ptCount val="3"/>
                <c:pt idx="0">
                  <c:v>0</c:v>
                </c:pt>
                <c:pt idx="1">
                  <c:v>0</c:v>
                </c:pt>
                <c:pt idx="2">
                  <c:v>0</c:v>
                </c:pt>
              </c:numCache>
            </c:numRef>
          </c:val>
          <c:extLst>
            <c:ext xmlns:c16="http://schemas.microsoft.com/office/drawing/2014/chart" uri="{C3380CC4-5D6E-409C-BE32-E72D297353CC}">
              <c16:uniqueId val="{00000000-AAEE-4090-B714-276F1A4BDD80}"/>
            </c:ext>
          </c:extLst>
        </c:ser>
        <c:ser>
          <c:idx val="2"/>
          <c:order val="2"/>
          <c:tx>
            <c:strRef>
              <c:f>'2-3．分析　保有リソースなど'!$B$28</c:f>
              <c:strCache>
                <c:ptCount val="1"/>
                <c:pt idx="0">
                  <c:v>事業担当者数</c:v>
                </c:pt>
              </c:strCache>
            </c:strRef>
          </c:tx>
          <c:spPr>
            <a:solidFill>
              <a:schemeClr val="accent3"/>
            </a:solidFill>
            <a:ln>
              <a:noFill/>
            </a:ln>
            <a:effectLst/>
          </c:spPr>
          <c:invertIfNegative val="0"/>
          <c:cat>
            <c:strRef>
              <c:f>'2-3．分析　保有リソースなど'!$C$6:$E$6</c:f>
              <c:strCache>
                <c:ptCount val="3"/>
                <c:pt idx="0">
                  <c:v>FY2017</c:v>
                </c:pt>
                <c:pt idx="1">
                  <c:v>FY2018</c:v>
                </c:pt>
                <c:pt idx="2">
                  <c:v>FY2019</c:v>
                </c:pt>
              </c:strCache>
            </c:strRef>
          </c:cat>
          <c:val>
            <c:numRef>
              <c:f>'2-3．分析　保有リソースなど'!$C$28:$E$28</c:f>
              <c:numCache>
                <c:formatCode>General</c:formatCode>
                <c:ptCount val="3"/>
                <c:pt idx="0">
                  <c:v>0</c:v>
                </c:pt>
                <c:pt idx="1">
                  <c:v>0</c:v>
                </c:pt>
                <c:pt idx="2">
                  <c:v>0</c:v>
                </c:pt>
              </c:numCache>
            </c:numRef>
          </c:val>
          <c:extLst>
            <c:ext xmlns:c16="http://schemas.microsoft.com/office/drawing/2014/chart" uri="{C3380CC4-5D6E-409C-BE32-E72D297353CC}">
              <c16:uniqueId val="{00000001-AAEE-4090-B714-276F1A4BDD80}"/>
            </c:ext>
          </c:extLst>
        </c:ser>
        <c:dLbls>
          <c:showLegendKey val="0"/>
          <c:showVal val="0"/>
          <c:showCatName val="0"/>
          <c:showSerName val="0"/>
          <c:showPercent val="0"/>
          <c:showBubbleSize val="0"/>
        </c:dLbls>
        <c:gapWidth val="219"/>
        <c:overlap val="100"/>
        <c:axId val="671447280"/>
        <c:axId val="671450560"/>
      </c:barChart>
      <c:lineChart>
        <c:grouping val="standard"/>
        <c:varyColors val="0"/>
        <c:ser>
          <c:idx val="0"/>
          <c:order val="0"/>
          <c:tx>
            <c:strRef>
              <c:f>'2-3．分析　保有リソースなど'!$B$26</c:f>
              <c:strCache>
                <c:ptCount val="1"/>
                <c:pt idx="0">
                  <c:v>IT費用</c:v>
                </c:pt>
              </c:strCache>
            </c:strRef>
          </c:tx>
          <c:spPr>
            <a:ln w="28575" cap="rnd">
              <a:solidFill>
                <a:schemeClr val="accent1"/>
              </a:solidFill>
              <a:round/>
            </a:ln>
            <a:effectLst/>
          </c:spPr>
          <c:marker>
            <c:symbol val="none"/>
          </c:marker>
          <c:cat>
            <c:strRef>
              <c:f>'2-3．分析　保有リソースなど'!$C$6:$E$6</c:f>
              <c:strCache>
                <c:ptCount val="3"/>
                <c:pt idx="0">
                  <c:v>FY2017</c:v>
                </c:pt>
                <c:pt idx="1">
                  <c:v>FY2018</c:v>
                </c:pt>
                <c:pt idx="2">
                  <c:v>FY2019</c:v>
                </c:pt>
              </c:strCache>
            </c:strRef>
          </c:cat>
          <c:val>
            <c:numRef>
              <c:f>'2-3．分析　保有リソースなど'!$C$26:$E$26</c:f>
              <c:numCache>
                <c:formatCode>General</c:formatCode>
                <c:ptCount val="3"/>
                <c:pt idx="0">
                  <c:v>0</c:v>
                </c:pt>
                <c:pt idx="1">
                  <c:v>0</c:v>
                </c:pt>
                <c:pt idx="2">
                  <c:v>0</c:v>
                </c:pt>
              </c:numCache>
            </c:numRef>
          </c:val>
          <c:smooth val="0"/>
          <c:extLst>
            <c:ext xmlns:c16="http://schemas.microsoft.com/office/drawing/2014/chart" uri="{C3380CC4-5D6E-409C-BE32-E72D297353CC}">
              <c16:uniqueId val="{00000002-AAEE-4090-B714-276F1A4BDD80}"/>
            </c:ext>
          </c:extLst>
        </c:ser>
        <c:dLbls>
          <c:showLegendKey val="0"/>
          <c:showVal val="0"/>
          <c:showCatName val="0"/>
          <c:showSerName val="0"/>
          <c:showPercent val="0"/>
          <c:showBubbleSize val="0"/>
        </c:dLbls>
        <c:marker val="1"/>
        <c:smooth val="0"/>
        <c:axId val="438475800"/>
        <c:axId val="438485312"/>
      </c:lineChart>
      <c:catAx>
        <c:axId val="671447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71450560"/>
        <c:crosses val="autoZero"/>
        <c:auto val="1"/>
        <c:lblAlgn val="ctr"/>
        <c:lblOffset val="100"/>
        <c:noMultiLvlLbl val="0"/>
      </c:catAx>
      <c:valAx>
        <c:axId val="6714505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71447280"/>
        <c:crosses val="autoZero"/>
        <c:crossBetween val="between"/>
      </c:valAx>
      <c:valAx>
        <c:axId val="438485312"/>
        <c:scaling>
          <c:orientation val="minMax"/>
        </c:scaling>
        <c:delete val="0"/>
        <c:axPos val="r"/>
        <c:numFmt formatCode="General" sourceLinked="1"/>
        <c:majorTickMark val="none"/>
        <c:minorTickMark val="none"/>
        <c:tickLblPos val="nextTo"/>
        <c:spPr>
          <a:noFill/>
          <a:ln>
            <a:solidFill>
              <a:srgbClr val="FF0000">
                <a:alpha val="99000"/>
              </a:srgb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38475800"/>
        <c:crosses val="max"/>
        <c:crossBetween val="between"/>
      </c:valAx>
      <c:catAx>
        <c:axId val="438475800"/>
        <c:scaling>
          <c:orientation val="minMax"/>
        </c:scaling>
        <c:delete val="1"/>
        <c:axPos val="b"/>
        <c:numFmt formatCode="General" sourceLinked="1"/>
        <c:majorTickMark val="out"/>
        <c:minorTickMark val="none"/>
        <c:tickLblPos val="nextTo"/>
        <c:crossAx val="4384853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1"/>
          <c:order val="1"/>
          <c:tx>
            <c:strRef>
              <c:f>'2-8．評価結果　機能システム (記入例)'!$G$1</c:f>
              <c:strCache>
                <c:ptCount val="1"/>
                <c:pt idx="0">
                  <c:v>点数</c:v>
                </c:pt>
              </c:strCache>
            </c:strRef>
          </c:tx>
          <c:spPr>
            <a:ln w="28575" cap="rnd">
              <a:solidFill>
                <a:schemeClr val="accent2"/>
              </a:solidFill>
              <a:round/>
            </a:ln>
            <a:effectLst/>
          </c:spPr>
          <c:marker>
            <c:symbol val="none"/>
          </c:marker>
          <c:cat>
            <c:strRef>
              <c:f>'2-8．評価結果　機能システム (記入例)'!$C$2:$C$7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 (記入例)'!$G$2:$G$7</c:f>
              <c:numCache>
                <c:formatCode>#,##0.0;[Red]\-#,##0.0</c:formatCode>
                <c:ptCount val="6"/>
                <c:pt idx="0">
                  <c:v>2.8000000000000003</c:v>
                </c:pt>
                <c:pt idx="1">
                  <c:v>6</c:v>
                </c:pt>
                <c:pt idx="2">
                  <c:v>4.2857142857142865</c:v>
                </c:pt>
                <c:pt idx="3">
                  <c:v>10.8</c:v>
                </c:pt>
                <c:pt idx="4">
                  <c:v>13.200000000000001</c:v>
                </c:pt>
                <c:pt idx="5">
                  <c:v>18</c:v>
                </c:pt>
              </c:numCache>
            </c:numRef>
          </c:val>
          <c:extLst>
            <c:ext xmlns:c16="http://schemas.microsoft.com/office/drawing/2014/chart" uri="{C3380CC4-5D6E-409C-BE32-E72D297353CC}">
              <c16:uniqueId val="{00000000-C1DC-4224-8F84-4DCF5E5A103D}"/>
            </c:ext>
          </c:extLst>
        </c:ser>
        <c:ser>
          <c:idx val="2"/>
          <c:order val="2"/>
          <c:tx>
            <c:strRef>
              <c:f>'2-8．評価結果　機能システム (記入例)'!$I$1</c:f>
              <c:strCache>
                <c:ptCount val="1"/>
                <c:pt idx="0">
                  <c:v>配点</c:v>
                </c:pt>
              </c:strCache>
            </c:strRef>
          </c:tx>
          <c:spPr>
            <a:ln w="28575" cap="rnd">
              <a:solidFill>
                <a:schemeClr val="accent3"/>
              </a:solidFill>
              <a:round/>
            </a:ln>
            <a:effectLst/>
          </c:spPr>
          <c:marker>
            <c:symbol val="none"/>
          </c:marker>
          <c:cat>
            <c:strRef>
              <c:f>'2-8．評価結果　機能システム (記入例)'!$C$2:$C$7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 (記入例)'!$I$2:$I$7</c:f>
              <c:numCache>
                <c:formatCode>#,##0.0;[Red]\-#,##0.0</c:formatCode>
                <c:ptCount val="6"/>
                <c:pt idx="0">
                  <c:v>10</c:v>
                </c:pt>
                <c:pt idx="1">
                  <c:v>10</c:v>
                </c:pt>
                <c:pt idx="2">
                  <c:v>10</c:v>
                </c:pt>
                <c:pt idx="3">
                  <c:v>20</c:v>
                </c:pt>
                <c:pt idx="4">
                  <c:v>20</c:v>
                </c:pt>
                <c:pt idx="5">
                  <c:v>29.999999999999996</c:v>
                </c:pt>
              </c:numCache>
            </c:numRef>
          </c:val>
          <c:extLst>
            <c:ext xmlns:c16="http://schemas.microsoft.com/office/drawing/2014/chart" uri="{C3380CC4-5D6E-409C-BE32-E72D297353CC}">
              <c16:uniqueId val="{00000001-C1DC-4224-8F84-4DCF5E5A103D}"/>
            </c:ext>
          </c:extLst>
        </c:ser>
        <c:dLbls>
          <c:showLegendKey val="0"/>
          <c:showVal val="0"/>
          <c:showCatName val="0"/>
          <c:showSerName val="0"/>
          <c:showPercent val="0"/>
          <c:showBubbleSize val="0"/>
        </c:dLbls>
        <c:axId val="683149656"/>
        <c:axId val="683151624"/>
      </c:radarChart>
      <c:radarChart>
        <c:radarStyle val="marker"/>
        <c:varyColors val="0"/>
        <c:ser>
          <c:idx val="0"/>
          <c:order val="0"/>
          <c:tx>
            <c:strRef>
              <c:f>'2-8．評価結果　機能システム (記入例)'!$E$1</c:f>
              <c:strCache>
                <c:ptCount val="1"/>
                <c:pt idx="0">
                  <c:v>割合（%）</c:v>
                </c:pt>
              </c:strCache>
            </c:strRef>
          </c:tx>
          <c:spPr>
            <a:ln w="28575" cap="rnd">
              <a:solidFill>
                <a:schemeClr val="accent1"/>
              </a:solidFill>
              <a:prstDash val="solid"/>
              <a:round/>
            </a:ln>
            <a:effectLst/>
          </c:spPr>
          <c:marker>
            <c:symbol val="none"/>
          </c:marker>
          <c:cat>
            <c:strRef>
              <c:f>'2-8．評価結果　機能システム (記入例)'!$C$2:$C$7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 (記入例)'!$E$2:$E$7</c:f>
              <c:numCache>
                <c:formatCode>0%</c:formatCode>
                <c:ptCount val="6"/>
                <c:pt idx="0">
                  <c:v>0.28000000000000003</c:v>
                </c:pt>
                <c:pt idx="1">
                  <c:v>0.6</c:v>
                </c:pt>
                <c:pt idx="2">
                  <c:v>0.42857142857142866</c:v>
                </c:pt>
                <c:pt idx="3">
                  <c:v>0.54</c:v>
                </c:pt>
                <c:pt idx="4">
                  <c:v>0.66</c:v>
                </c:pt>
                <c:pt idx="5">
                  <c:v>0.60000000000000009</c:v>
                </c:pt>
              </c:numCache>
            </c:numRef>
          </c:val>
          <c:extLst>
            <c:ext xmlns:c16="http://schemas.microsoft.com/office/drawing/2014/chart" uri="{C3380CC4-5D6E-409C-BE32-E72D297353CC}">
              <c16:uniqueId val="{00000002-C1DC-4224-8F84-4DCF5E5A103D}"/>
            </c:ext>
          </c:extLst>
        </c:ser>
        <c:dLbls>
          <c:showLegendKey val="0"/>
          <c:showVal val="0"/>
          <c:showCatName val="0"/>
          <c:showSerName val="0"/>
          <c:showPercent val="0"/>
          <c:showBubbleSize val="0"/>
        </c:dLbls>
        <c:axId val="683142440"/>
        <c:axId val="683143752"/>
      </c:radarChart>
      <c:catAx>
        <c:axId val="683149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51624"/>
        <c:crosses val="autoZero"/>
        <c:auto val="1"/>
        <c:lblAlgn val="ctr"/>
        <c:lblOffset val="100"/>
        <c:noMultiLvlLbl val="0"/>
      </c:catAx>
      <c:valAx>
        <c:axId val="6831516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solidFill>
              <a:schemeClr val="bg1">
                <a:lumMod val="75000"/>
              </a:schemeClr>
            </a:solidFill>
          </a:ln>
          <a:effectLst/>
        </c:spPr>
        <c:txPr>
          <a:bodyPr rot="-840000" spcFirstLastPara="1" vertOverflow="ellipsis" wrap="square" anchor="ctr" anchorCtr="1"/>
          <a:lstStyle/>
          <a:p>
            <a:pPr>
              <a:defRPr sz="1000" b="0" i="0" u="none" strike="noStrike" kern="1200" baseline="0">
                <a:solidFill>
                  <a:schemeClr val="tx1">
                    <a:lumMod val="65000"/>
                    <a:lumOff val="35000"/>
                  </a:schemeClr>
                </a:solidFill>
                <a:latin typeface="+mn-lt"/>
                <a:ea typeface="Meiryo UI" panose="020B0604030504040204" pitchFamily="50" charset="-128"/>
                <a:cs typeface="+mn-cs"/>
              </a:defRPr>
            </a:pPr>
            <a:endParaRPr lang="ja-JP"/>
          </a:p>
        </c:txPr>
        <c:crossAx val="683149656"/>
        <c:crosses val="autoZero"/>
        <c:crossBetween val="between"/>
        <c:majorUnit val="10"/>
      </c:valAx>
      <c:valAx>
        <c:axId val="683143752"/>
        <c:scaling>
          <c:orientation val="minMax"/>
          <c:max val="1"/>
        </c:scaling>
        <c:delete val="0"/>
        <c:axPos val="l"/>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eiryo UI" panose="020B0604030504040204" pitchFamily="50" charset="-128"/>
                <a:cs typeface="+mn-cs"/>
              </a:defRPr>
            </a:pPr>
            <a:endParaRPr lang="ja-JP"/>
          </a:p>
        </c:txPr>
        <c:crossAx val="683142440"/>
        <c:crosses val="max"/>
        <c:crossBetween val="between"/>
        <c:majorUnit val="0.25"/>
      </c:valAx>
      <c:catAx>
        <c:axId val="6831424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one"/>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43752"/>
        <c:crosses val="max"/>
        <c:auto val="1"/>
        <c:lblAlgn val="ctr"/>
        <c:lblOffset val="100"/>
        <c:noMultiLvlLbl val="0"/>
      </c:catAx>
      <c:spPr>
        <a:noFill/>
        <a:ln>
          <a:noFill/>
        </a:ln>
        <a:effectLst/>
      </c:spPr>
    </c:plotArea>
    <c:legend>
      <c:legendPos val="r"/>
      <c:overlay val="1"/>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内製化率（要件定義まで）</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percentStacked"/>
        <c:varyColors val="0"/>
        <c:ser>
          <c:idx val="0"/>
          <c:order val="0"/>
          <c:tx>
            <c:strRef>
              <c:f>'2-3．分析　保有リソースなど'!$B$47</c:f>
              <c:strCache>
                <c:ptCount val="1"/>
                <c:pt idx="0">
                  <c:v>内製</c:v>
                </c:pt>
              </c:strCache>
            </c:strRef>
          </c:tx>
          <c:spPr>
            <a:solidFill>
              <a:schemeClr val="accent1"/>
            </a:solidFill>
            <a:ln>
              <a:noFill/>
            </a:ln>
            <a:effectLst/>
          </c:spPr>
          <c:invertIfNegative val="0"/>
          <c:cat>
            <c:strRef>
              <c:f>'2-3．分析　保有リソースなど'!$C$6:$E$6</c:f>
              <c:strCache>
                <c:ptCount val="3"/>
                <c:pt idx="0">
                  <c:v>FY2017</c:v>
                </c:pt>
                <c:pt idx="1">
                  <c:v>FY2018</c:v>
                </c:pt>
                <c:pt idx="2">
                  <c:v>FY2019</c:v>
                </c:pt>
              </c:strCache>
            </c:strRef>
          </c:cat>
          <c:val>
            <c:numRef>
              <c:f>'2-3．分析　保有リソースなど'!$C$47:$E$47</c:f>
              <c:numCache>
                <c:formatCode>0%</c:formatCode>
                <c:ptCount val="3"/>
                <c:pt idx="0">
                  <c:v>0</c:v>
                </c:pt>
                <c:pt idx="1">
                  <c:v>0</c:v>
                </c:pt>
                <c:pt idx="2">
                  <c:v>0</c:v>
                </c:pt>
              </c:numCache>
            </c:numRef>
          </c:val>
          <c:extLst>
            <c:ext xmlns:c16="http://schemas.microsoft.com/office/drawing/2014/chart" uri="{C3380CC4-5D6E-409C-BE32-E72D297353CC}">
              <c16:uniqueId val="{00000000-F6BC-4B96-B7E5-AAC20160276B}"/>
            </c:ext>
          </c:extLst>
        </c:ser>
        <c:ser>
          <c:idx val="1"/>
          <c:order val="1"/>
          <c:tx>
            <c:strRef>
              <c:f>'2-3．分析　保有リソースなど'!$B$48</c:f>
              <c:strCache>
                <c:ptCount val="1"/>
                <c:pt idx="0">
                  <c:v>準委任</c:v>
                </c:pt>
              </c:strCache>
            </c:strRef>
          </c:tx>
          <c:spPr>
            <a:solidFill>
              <a:schemeClr val="accent2"/>
            </a:solidFill>
            <a:ln>
              <a:noFill/>
            </a:ln>
            <a:effectLst/>
          </c:spPr>
          <c:invertIfNegative val="0"/>
          <c:cat>
            <c:strRef>
              <c:f>'2-3．分析　保有リソースなど'!$C$6:$E$6</c:f>
              <c:strCache>
                <c:ptCount val="3"/>
                <c:pt idx="0">
                  <c:v>FY2017</c:v>
                </c:pt>
                <c:pt idx="1">
                  <c:v>FY2018</c:v>
                </c:pt>
                <c:pt idx="2">
                  <c:v>FY2019</c:v>
                </c:pt>
              </c:strCache>
            </c:strRef>
          </c:cat>
          <c:val>
            <c:numRef>
              <c:f>'2-3．分析　保有リソースなど'!$C$48:$E$48</c:f>
              <c:numCache>
                <c:formatCode>0%</c:formatCode>
                <c:ptCount val="3"/>
                <c:pt idx="0">
                  <c:v>0</c:v>
                </c:pt>
                <c:pt idx="1">
                  <c:v>0</c:v>
                </c:pt>
                <c:pt idx="2">
                  <c:v>0</c:v>
                </c:pt>
              </c:numCache>
            </c:numRef>
          </c:val>
          <c:extLst>
            <c:ext xmlns:c16="http://schemas.microsoft.com/office/drawing/2014/chart" uri="{C3380CC4-5D6E-409C-BE32-E72D297353CC}">
              <c16:uniqueId val="{00000001-F6BC-4B96-B7E5-AAC20160276B}"/>
            </c:ext>
          </c:extLst>
        </c:ser>
        <c:ser>
          <c:idx val="2"/>
          <c:order val="2"/>
          <c:tx>
            <c:strRef>
              <c:f>'2-3．分析　保有リソースなど'!$B$49</c:f>
              <c:strCache>
                <c:ptCount val="1"/>
                <c:pt idx="0">
                  <c:v>請負</c:v>
                </c:pt>
              </c:strCache>
            </c:strRef>
          </c:tx>
          <c:spPr>
            <a:solidFill>
              <a:schemeClr val="accent3"/>
            </a:solidFill>
            <a:ln>
              <a:noFill/>
            </a:ln>
            <a:effectLst/>
          </c:spPr>
          <c:invertIfNegative val="0"/>
          <c:cat>
            <c:strRef>
              <c:f>'2-3．分析　保有リソースなど'!$C$6:$E$6</c:f>
              <c:strCache>
                <c:ptCount val="3"/>
                <c:pt idx="0">
                  <c:v>FY2017</c:v>
                </c:pt>
                <c:pt idx="1">
                  <c:v>FY2018</c:v>
                </c:pt>
                <c:pt idx="2">
                  <c:v>FY2019</c:v>
                </c:pt>
              </c:strCache>
            </c:strRef>
          </c:cat>
          <c:val>
            <c:numRef>
              <c:f>'2-3．分析　保有リソースなど'!$C$49:$E$49</c:f>
              <c:numCache>
                <c:formatCode>0%</c:formatCode>
                <c:ptCount val="3"/>
                <c:pt idx="0">
                  <c:v>0</c:v>
                </c:pt>
                <c:pt idx="1">
                  <c:v>0</c:v>
                </c:pt>
                <c:pt idx="2">
                  <c:v>0</c:v>
                </c:pt>
              </c:numCache>
            </c:numRef>
          </c:val>
          <c:extLst>
            <c:ext xmlns:c16="http://schemas.microsoft.com/office/drawing/2014/chart" uri="{C3380CC4-5D6E-409C-BE32-E72D297353CC}">
              <c16:uniqueId val="{00000002-F6BC-4B96-B7E5-AAC20160276B}"/>
            </c:ext>
          </c:extLst>
        </c:ser>
        <c:dLbls>
          <c:showLegendKey val="0"/>
          <c:showVal val="0"/>
          <c:showCatName val="0"/>
          <c:showSerName val="0"/>
          <c:showPercent val="0"/>
          <c:showBubbleSize val="0"/>
        </c:dLbls>
        <c:gapWidth val="150"/>
        <c:overlap val="100"/>
        <c:axId val="683168680"/>
        <c:axId val="683172616"/>
      </c:barChart>
      <c:catAx>
        <c:axId val="683168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72616"/>
        <c:crosses val="autoZero"/>
        <c:auto val="1"/>
        <c:lblAlgn val="ctr"/>
        <c:lblOffset val="100"/>
        <c:noMultiLvlLbl val="0"/>
      </c:catAx>
      <c:valAx>
        <c:axId val="6831726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686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工程別工数比</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percentStacked"/>
        <c:varyColors val="0"/>
        <c:ser>
          <c:idx val="0"/>
          <c:order val="0"/>
          <c:tx>
            <c:strRef>
              <c:f>'2-3．分析　保有リソースなど'!$B$68</c:f>
              <c:strCache>
                <c:ptCount val="1"/>
                <c:pt idx="0">
                  <c:v>見積もり（影響調査）</c:v>
                </c:pt>
              </c:strCache>
            </c:strRef>
          </c:tx>
          <c:spPr>
            <a:solidFill>
              <a:schemeClr val="accent1"/>
            </a:solidFill>
            <a:ln>
              <a:noFill/>
            </a:ln>
            <a:effectLst/>
          </c:spPr>
          <c:invertIfNegative val="0"/>
          <c:cat>
            <c:strRef>
              <c:f>'2-3．分析　保有リソースなど'!$C$6:$E$6</c:f>
              <c:strCache>
                <c:ptCount val="3"/>
                <c:pt idx="0">
                  <c:v>FY2017</c:v>
                </c:pt>
                <c:pt idx="1">
                  <c:v>FY2018</c:v>
                </c:pt>
                <c:pt idx="2">
                  <c:v>FY2019</c:v>
                </c:pt>
              </c:strCache>
            </c:strRef>
          </c:cat>
          <c:val>
            <c:numRef>
              <c:f>'2-3．分析　保有リソースなど'!$C$68:$E$68</c:f>
              <c:numCache>
                <c:formatCode>General</c:formatCode>
                <c:ptCount val="3"/>
                <c:pt idx="0">
                  <c:v>0</c:v>
                </c:pt>
                <c:pt idx="1">
                  <c:v>0</c:v>
                </c:pt>
                <c:pt idx="2">
                  <c:v>0</c:v>
                </c:pt>
              </c:numCache>
            </c:numRef>
          </c:val>
          <c:extLst>
            <c:ext xmlns:c16="http://schemas.microsoft.com/office/drawing/2014/chart" uri="{C3380CC4-5D6E-409C-BE32-E72D297353CC}">
              <c16:uniqueId val="{00000000-D730-4589-85E3-F06174310728}"/>
            </c:ext>
          </c:extLst>
        </c:ser>
        <c:ser>
          <c:idx val="1"/>
          <c:order val="1"/>
          <c:tx>
            <c:strRef>
              <c:f>'2-3．分析　保有リソースなど'!$B$69</c:f>
              <c:strCache>
                <c:ptCount val="1"/>
                <c:pt idx="0">
                  <c:v>要件定義</c:v>
                </c:pt>
              </c:strCache>
            </c:strRef>
          </c:tx>
          <c:spPr>
            <a:solidFill>
              <a:schemeClr val="accent2"/>
            </a:solidFill>
            <a:ln>
              <a:noFill/>
            </a:ln>
            <a:effectLst/>
          </c:spPr>
          <c:invertIfNegative val="0"/>
          <c:cat>
            <c:strRef>
              <c:f>'2-3．分析　保有リソースなど'!$C$6:$E$6</c:f>
              <c:strCache>
                <c:ptCount val="3"/>
                <c:pt idx="0">
                  <c:v>FY2017</c:v>
                </c:pt>
                <c:pt idx="1">
                  <c:v>FY2018</c:v>
                </c:pt>
                <c:pt idx="2">
                  <c:v>FY2019</c:v>
                </c:pt>
              </c:strCache>
            </c:strRef>
          </c:cat>
          <c:val>
            <c:numRef>
              <c:f>'2-3．分析　保有リソースなど'!$C$69:$E$69</c:f>
              <c:numCache>
                <c:formatCode>General</c:formatCode>
                <c:ptCount val="3"/>
                <c:pt idx="0">
                  <c:v>0</c:v>
                </c:pt>
                <c:pt idx="1">
                  <c:v>0</c:v>
                </c:pt>
                <c:pt idx="2">
                  <c:v>0</c:v>
                </c:pt>
              </c:numCache>
            </c:numRef>
          </c:val>
          <c:extLst>
            <c:ext xmlns:c16="http://schemas.microsoft.com/office/drawing/2014/chart" uri="{C3380CC4-5D6E-409C-BE32-E72D297353CC}">
              <c16:uniqueId val="{00000001-D730-4589-85E3-F06174310728}"/>
            </c:ext>
          </c:extLst>
        </c:ser>
        <c:ser>
          <c:idx val="2"/>
          <c:order val="2"/>
          <c:tx>
            <c:strRef>
              <c:f>'2-3．分析　保有リソースなど'!$B$70</c:f>
              <c:strCache>
                <c:ptCount val="1"/>
                <c:pt idx="0">
                  <c:v>設計・実装</c:v>
                </c:pt>
              </c:strCache>
            </c:strRef>
          </c:tx>
          <c:spPr>
            <a:solidFill>
              <a:schemeClr val="accent3"/>
            </a:solidFill>
            <a:ln>
              <a:noFill/>
            </a:ln>
            <a:effectLst/>
          </c:spPr>
          <c:invertIfNegative val="0"/>
          <c:cat>
            <c:strRef>
              <c:f>'2-3．分析　保有リソースなど'!$C$6:$E$6</c:f>
              <c:strCache>
                <c:ptCount val="3"/>
                <c:pt idx="0">
                  <c:v>FY2017</c:v>
                </c:pt>
                <c:pt idx="1">
                  <c:v>FY2018</c:v>
                </c:pt>
                <c:pt idx="2">
                  <c:v>FY2019</c:v>
                </c:pt>
              </c:strCache>
            </c:strRef>
          </c:cat>
          <c:val>
            <c:numRef>
              <c:f>'2-3．分析　保有リソースなど'!$C$70:$E$70</c:f>
              <c:numCache>
                <c:formatCode>General</c:formatCode>
                <c:ptCount val="3"/>
                <c:pt idx="0">
                  <c:v>0</c:v>
                </c:pt>
                <c:pt idx="1">
                  <c:v>0</c:v>
                </c:pt>
                <c:pt idx="2">
                  <c:v>0</c:v>
                </c:pt>
              </c:numCache>
            </c:numRef>
          </c:val>
          <c:extLst>
            <c:ext xmlns:c16="http://schemas.microsoft.com/office/drawing/2014/chart" uri="{C3380CC4-5D6E-409C-BE32-E72D297353CC}">
              <c16:uniqueId val="{00000002-D730-4589-85E3-F06174310728}"/>
            </c:ext>
          </c:extLst>
        </c:ser>
        <c:ser>
          <c:idx val="3"/>
          <c:order val="3"/>
          <c:tx>
            <c:strRef>
              <c:f>'2-3．分析　保有リソースなど'!$B$71</c:f>
              <c:strCache>
                <c:ptCount val="1"/>
                <c:pt idx="0">
                  <c:v>テスト（リグレッションテスト）</c:v>
                </c:pt>
              </c:strCache>
            </c:strRef>
          </c:tx>
          <c:spPr>
            <a:solidFill>
              <a:schemeClr val="accent4"/>
            </a:solidFill>
            <a:ln>
              <a:noFill/>
            </a:ln>
            <a:effectLst/>
          </c:spPr>
          <c:invertIfNegative val="0"/>
          <c:cat>
            <c:strRef>
              <c:f>'2-3．分析　保有リソースなど'!$C$6:$E$6</c:f>
              <c:strCache>
                <c:ptCount val="3"/>
                <c:pt idx="0">
                  <c:v>FY2017</c:v>
                </c:pt>
                <c:pt idx="1">
                  <c:v>FY2018</c:v>
                </c:pt>
                <c:pt idx="2">
                  <c:v>FY2019</c:v>
                </c:pt>
              </c:strCache>
            </c:strRef>
          </c:cat>
          <c:val>
            <c:numRef>
              <c:f>'2-3．分析　保有リソースなど'!$C$71:$E$71</c:f>
              <c:numCache>
                <c:formatCode>General</c:formatCode>
                <c:ptCount val="3"/>
                <c:pt idx="0">
                  <c:v>0</c:v>
                </c:pt>
                <c:pt idx="1">
                  <c:v>0</c:v>
                </c:pt>
                <c:pt idx="2">
                  <c:v>0</c:v>
                </c:pt>
              </c:numCache>
            </c:numRef>
          </c:val>
          <c:extLst>
            <c:ext xmlns:c16="http://schemas.microsoft.com/office/drawing/2014/chart" uri="{C3380CC4-5D6E-409C-BE32-E72D297353CC}">
              <c16:uniqueId val="{00000003-D730-4589-85E3-F06174310728}"/>
            </c:ext>
          </c:extLst>
        </c:ser>
        <c:dLbls>
          <c:showLegendKey val="0"/>
          <c:showVal val="0"/>
          <c:showCatName val="0"/>
          <c:showSerName val="0"/>
          <c:showPercent val="0"/>
          <c:showBubbleSize val="0"/>
        </c:dLbls>
        <c:gapWidth val="150"/>
        <c:overlap val="100"/>
        <c:axId val="634352768"/>
        <c:axId val="634355720"/>
      </c:barChart>
      <c:catAx>
        <c:axId val="634352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34355720"/>
        <c:crosses val="autoZero"/>
        <c:auto val="1"/>
        <c:lblAlgn val="ctr"/>
        <c:lblOffset val="100"/>
        <c:noMultiLvlLbl val="0"/>
      </c:catAx>
      <c:valAx>
        <c:axId val="6343557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3435276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2"/>
          <c:order val="0"/>
          <c:tx>
            <c:strRef>
              <c:f>'2-8．評価結果　機能システム'!$G$1</c:f>
              <c:strCache>
                <c:ptCount val="1"/>
                <c:pt idx="0">
                  <c:v>点数</c:v>
                </c:pt>
              </c:strCache>
            </c:strRef>
          </c:tx>
          <c:spPr>
            <a:solidFill>
              <a:schemeClr val="accent2"/>
            </a:solidFill>
            <a:ln>
              <a:noFill/>
            </a:ln>
            <a:effectLst/>
          </c:spPr>
          <c:invertIfNegative val="0"/>
          <c:cat>
            <c:strRef>
              <c:f>'2-8．評価結果　機能システム'!$C$2:$C$7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機能システム'!$G$2:$G$7</c:f>
              <c:numCache>
                <c:formatCode>#,##0.0;[Red]\-#,##0.0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1C09-4996-B529-B92B5D0875D9}"/>
            </c:ext>
          </c:extLst>
        </c:ser>
        <c:ser>
          <c:idx val="0"/>
          <c:order val="1"/>
          <c:tx>
            <c:strRef>
              <c:f>'2-8．評価結果　機能システム'!$I$1</c:f>
              <c:strCache>
                <c:ptCount val="1"/>
                <c:pt idx="0">
                  <c:v>配点</c:v>
                </c:pt>
              </c:strCache>
            </c:strRef>
          </c:tx>
          <c:spPr>
            <a:solidFill>
              <a:schemeClr val="accent3"/>
            </a:solidFill>
            <a:ln>
              <a:noFill/>
            </a:ln>
            <a:effectLst/>
          </c:spPr>
          <c:invertIfNegative val="0"/>
          <c:cat>
            <c:strRef>
              <c:f>'2-8．評価結果　機能システム'!$C$2:$C$7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機能システム'!$I$2:$I$7</c:f>
              <c:numCache>
                <c:formatCode>#,##0.0;[Red]\-#,##0.0</c:formatCode>
                <c:ptCount val="6"/>
                <c:pt idx="0">
                  <c:v>10</c:v>
                </c:pt>
                <c:pt idx="1">
                  <c:v>10</c:v>
                </c:pt>
                <c:pt idx="2">
                  <c:v>10</c:v>
                </c:pt>
                <c:pt idx="3">
                  <c:v>20</c:v>
                </c:pt>
                <c:pt idx="4">
                  <c:v>20</c:v>
                </c:pt>
                <c:pt idx="5">
                  <c:v>30</c:v>
                </c:pt>
              </c:numCache>
            </c:numRef>
          </c:val>
          <c:extLst>
            <c:ext xmlns:c16="http://schemas.microsoft.com/office/drawing/2014/chart" uri="{C3380CC4-5D6E-409C-BE32-E72D297353CC}">
              <c16:uniqueId val="{00000001-1C09-4996-B529-B92B5D0875D9}"/>
            </c:ext>
          </c:extLst>
        </c:ser>
        <c:dLbls>
          <c:showLegendKey val="0"/>
          <c:showVal val="0"/>
          <c:showCatName val="0"/>
          <c:showSerName val="0"/>
          <c:showPercent val="0"/>
          <c:showBubbleSize val="0"/>
        </c:dLbls>
        <c:gapWidth val="219"/>
        <c:axId val="418314664"/>
        <c:axId val="418316632"/>
      </c:barChart>
      <c:lineChart>
        <c:grouping val="standard"/>
        <c:varyColors val="0"/>
        <c:ser>
          <c:idx val="1"/>
          <c:order val="2"/>
          <c:tx>
            <c:strRef>
              <c:f>'2-8．評価結果　機能システム'!$E$1</c:f>
              <c:strCache>
                <c:ptCount val="1"/>
                <c:pt idx="0">
                  <c:v>割合（%）</c:v>
                </c:pt>
              </c:strCache>
            </c:strRef>
          </c:tx>
          <c:spPr>
            <a:ln w="28575" cap="rnd">
              <a:solidFill>
                <a:schemeClr val="accent1"/>
              </a:solidFill>
              <a:round/>
            </a:ln>
            <a:effectLst/>
          </c:spPr>
          <c:marker>
            <c:symbol val="none"/>
          </c:marker>
          <c:cat>
            <c:strRef>
              <c:f>'2-8．評価結果　機能システム'!$C$2:$C$7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機能システム'!$E$2:$E$7</c:f>
              <c:numCache>
                <c:formatCode>0%</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2-1C09-4996-B529-B92B5D0875D9}"/>
            </c:ext>
          </c:extLst>
        </c:ser>
        <c:dLbls>
          <c:showLegendKey val="0"/>
          <c:showVal val="0"/>
          <c:showCatName val="0"/>
          <c:showSerName val="0"/>
          <c:showPercent val="0"/>
          <c:showBubbleSize val="0"/>
        </c:dLbls>
        <c:marker val="1"/>
        <c:smooth val="0"/>
        <c:axId val="418823312"/>
        <c:axId val="418828232"/>
      </c:lineChart>
      <c:catAx>
        <c:axId val="41831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6632"/>
        <c:crosses val="autoZero"/>
        <c:auto val="1"/>
        <c:lblAlgn val="ctr"/>
        <c:lblOffset val="100"/>
        <c:noMultiLvlLbl val="0"/>
      </c:catAx>
      <c:valAx>
        <c:axId val="418316632"/>
        <c:scaling>
          <c:orientation val="minMax"/>
        </c:scaling>
        <c:delete val="0"/>
        <c:axPos val="l"/>
        <c:majorGridlines>
          <c:spPr>
            <a:ln w="9525" cap="flat" cmpd="sng" algn="ctr">
              <a:solidFill>
                <a:schemeClr val="tx1">
                  <a:lumMod val="15000"/>
                  <a:lumOff val="85000"/>
                </a:schemeClr>
              </a:solidFill>
              <a:round/>
            </a:ln>
            <a:effectLst/>
          </c:spPr>
        </c:majorGridlines>
        <c:numFmt formatCode="#,##0.0;[Red]\-#,##0.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4664"/>
        <c:crosses val="autoZero"/>
        <c:crossBetween val="between"/>
      </c:valAx>
      <c:valAx>
        <c:axId val="418828232"/>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823312"/>
        <c:crosses val="max"/>
        <c:crossBetween val="between"/>
      </c:valAx>
      <c:catAx>
        <c:axId val="418823312"/>
        <c:scaling>
          <c:orientation val="minMax"/>
        </c:scaling>
        <c:delete val="1"/>
        <c:axPos val="b"/>
        <c:numFmt formatCode="General" sourceLinked="1"/>
        <c:majorTickMark val="out"/>
        <c:minorTickMark val="none"/>
        <c:tickLblPos val="nextTo"/>
        <c:crossAx val="41882823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1"/>
          <c:order val="1"/>
          <c:tx>
            <c:strRef>
              <c:f>'2-8．評価結果　機能システム'!$G$1</c:f>
              <c:strCache>
                <c:ptCount val="1"/>
                <c:pt idx="0">
                  <c:v>点数</c:v>
                </c:pt>
              </c:strCache>
            </c:strRef>
          </c:tx>
          <c:spPr>
            <a:ln w="28575" cap="rnd">
              <a:solidFill>
                <a:schemeClr val="accent2"/>
              </a:solidFill>
              <a:round/>
            </a:ln>
            <a:effectLst/>
          </c:spPr>
          <c:marker>
            <c:symbol val="none"/>
          </c:marker>
          <c:cat>
            <c:strRef>
              <c:f>'2-8．評価結果　機能システム'!$C$2:$C$7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機能システム'!$G$2:$G$7</c:f>
              <c:numCache>
                <c:formatCode>#,##0.0;[Red]\-#,##0.0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2DDE-45EE-9F61-C4FEFAF2A999}"/>
            </c:ext>
          </c:extLst>
        </c:ser>
        <c:ser>
          <c:idx val="2"/>
          <c:order val="2"/>
          <c:tx>
            <c:strRef>
              <c:f>'2-8．評価結果　機能システム'!$I$1</c:f>
              <c:strCache>
                <c:ptCount val="1"/>
                <c:pt idx="0">
                  <c:v>配点</c:v>
                </c:pt>
              </c:strCache>
            </c:strRef>
          </c:tx>
          <c:spPr>
            <a:ln w="28575" cap="rnd">
              <a:solidFill>
                <a:schemeClr val="accent3"/>
              </a:solidFill>
              <a:round/>
            </a:ln>
            <a:effectLst/>
          </c:spPr>
          <c:marker>
            <c:symbol val="none"/>
          </c:marker>
          <c:cat>
            <c:strRef>
              <c:f>'2-8．評価結果　機能システム'!$C$2:$C$7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機能システム'!$I$2:$I$7</c:f>
              <c:numCache>
                <c:formatCode>#,##0.0;[Red]\-#,##0.0</c:formatCode>
                <c:ptCount val="6"/>
                <c:pt idx="0">
                  <c:v>10</c:v>
                </c:pt>
                <c:pt idx="1">
                  <c:v>10</c:v>
                </c:pt>
                <c:pt idx="2">
                  <c:v>10</c:v>
                </c:pt>
                <c:pt idx="3">
                  <c:v>20</c:v>
                </c:pt>
                <c:pt idx="4">
                  <c:v>20</c:v>
                </c:pt>
                <c:pt idx="5">
                  <c:v>30</c:v>
                </c:pt>
              </c:numCache>
            </c:numRef>
          </c:val>
          <c:extLst>
            <c:ext xmlns:c16="http://schemas.microsoft.com/office/drawing/2014/chart" uri="{C3380CC4-5D6E-409C-BE32-E72D297353CC}">
              <c16:uniqueId val="{00000001-2DDE-45EE-9F61-C4FEFAF2A999}"/>
            </c:ext>
          </c:extLst>
        </c:ser>
        <c:dLbls>
          <c:showLegendKey val="0"/>
          <c:showVal val="0"/>
          <c:showCatName val="0"/>
          <c:showSerName val="0"/>
          <c:showPercent val="0"/>
          <c:showBubbleSize val="0"/>
        </c:dLbls>
        <c:axId val="683149656"/>
        <c:axId val="683151624"/>
      </c:radarChart>
      <c:radarChart>
        <c:radarStyle val="marker"/>
        <c:varyColors val="0"/>
        <c:ser>
          <c:idx val="0"/>
          <c:order val="0"/>
          <c:tx>
            <c:strRef>
              <c:f>'2-8．評価結果　機能システム'!$E$1</c:f>
              <c:strCache>
                <c:ptCount val="1"/>
                <c:pt idx="0">
                  <c:v>割合（%）</c:v>
                </c:pt>
              </c:strCache>
            </c:strRef>
          </c:tx>
          <c:spPr>
            <a:ln w="28575" cap="rnd">
              <a:solidFill>
                <a:schemeClr val="accent1"/>
              </a:solidFill>
              <a:prstDash val="solid"/>
              <a:round/>
            </a:ln>
            <a:effectLst/>
          </c:spPr>
          <c:marker>
            <c:symbol val="none"/>
          </c:marker>
          <c:cat>
            <c:strRef>
              <c:f>'2-8．評価結果　機能システム'!$C$2:$C$7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機能システム'!$E$2:$E$7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2DDE-45EE-9F61-C4FEFAF2A999}"/>
            </c:ext>
          </c:extLst>
        </c:ser>
        <c:dLbls>
          <c:showLegendKey val="0"/>
          <c:showVal val="0"/>
          <c:showCatName val="0"/>
          <c:showSerName val="0"/>
          <c:showPercent val="0"/>
          <c:showBubbleSize val="0"/>
        </c:dLbls>
        <c:axId val="683142440"/>
        <c:axId val="683143752"/>
      </c:radarChart>
      <c:catAx>
        <c:axId val="683149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51624"/>
        <c:crosses val="autoZero"/>
        <c:auto val="1"/>
        <c:lblAlgn val="ctr"/>
        <c:lblOffset val="100"/>
        <c:noMultiLvlLbl val="0"/>
      </c:catAx>
      <c:valAx>
        <c:axId val="683151624"/>
        <c:scaling>
          <c:orientation val="minMax"/>
        </c:scaling>
        <c:delete val="0"/>
        <c:axPos val="l"/>
        <c:majorGridlines>
          <c:spPr>
            <a:ln w="9525" cap="flat" cmpd="sng" algn="ctr">
              <a:solidFill>
                <a:schemeClr val="bg1">
                  <a:lumMod val="85000"/>
                </a:schemeClr>
              </a:solidFill>
              <a:round/>
            </a:ln>
            <a:effectLst/>
          </c:spPr>
        </c:majorGridlines>
        <c:numFmt formatCode="General" sourceLinked="0"/>
        <c:majorTickMark val="none"/>
        <c:minorTickMark val="none"/>
        <c:tickLblPos val="nextTo"/>
        <c:spPr>
          <a:noFill/>
          <a:ln>
            <a:solidFill>
              <a:schemeClr val="bg1">
                <a:lumMod val="75000"/>
              </a:schemeClr>
            </a:solidFill>
          </a:ln>
          <a:effectLst/>
        </c:spPr>
        <c:txPr>
          <a:bodyPr rot="-1440000" spcFirstLastPara="1" vertOverflow="ellipsis" wrap="square" anchor="ctr" anchorCtr="1"/>
          <a:lstStyle/>
          <a:p>
            <a:pPr>
              <a:defRPr sz="1000" b="0" i="0" u="none" strike="noStrike" kern="1200" baseline="0">
                <a:solidFill>
                  <a:schemeClr val="tx1">
                    <a:lumMod val="65000"/>
                    <a:lumOff val="35000"/>
                  </a:schemeClr>
                </a:solidFill>
                <a:latin typeface="+mn-lt"/>
                <a:ea typeface="Meiryo UI" panose="020B0604030504040204" pitchFamily="50" charset="-128"/>
                <a:cs typeface="+mn-cs"/>
              </a:defRPr>
            </a:pPr>
            <a:endParaRPr lang="ja-JP"/>
          </a:p>
        </c:txPr>
        <c:crossAx val="683149656"/>
        <c:crosses val="autoZero"/>
        <c:crossBetween val="between"/>
        <c:majorUnit val="10"/>
      </c:valAx>
      <c:valAx>
        <c:axId val="683143752"/>
        <c:scaling>
          <c:orientation val="minMax"/>
          <c:max val="1"/>
        </c:scaling>
        <c:delete val="0"/>
        <c:axPos val="l"/>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eiryo UI" panose="020B0604030504040204" pitchFamily="50" charset="-128"/>
                <a:cs typeface="+mn-cs"/>
              </a:defRPr>
            </a:pPr>
            <a:endParaRPr lang="ja-JP"/>
          </a:p>
        </c:txPr>
        <c:crossAx val="683142440"/>
        <c:crosses val="max"/>
        <c:crossBetween val="between"/>
        <c:majorUnit val="0.25"/>
      </c:valAx>
      <c:catAx>
        <c:axId val="6831424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one"/>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43752"/>
        <c:crosses val="max"/>
        <c:auto val="1"/>
        <c:lblAlgn val="ctr"/>
        <c:lblOffset val="100"/>
        <c:noMultiLvlLbl val="0"/>
      </c:catAx>
      <c:spPr>
        <a:noFill/>
        <a:ln>
          <a:noFill/>
        </a:ln>
        <a:effectLst/>
      </c:spPr>
    </c:plotArea>
    <c:legend>
      <c:legendPos val="r"/>
      <c:overlay val="1"/>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en-US" altLang="ja-JP" sz="1440" b="0" i="0" u="none" strike="noStrike" baseline="0">
                <a:effectLst/>
              </a:rPr>
              <a:t>IT</a:t>
            </a:r>
            <a:r>
              <a:rPr lang="ja-JP" altLang="ja-JP" sz="1440" b="0" i="0" u="none" strike="noStrike" baseline="0">
                <a:effectLst/>
              </a:rPr>
              <a:t>費用、担当者数</a:t>
            </a:r>
            <a:r>
              <a:rPr lang="ja-JP" altLang="en-US" sz="1440" b="0" i="0" u="none" strike="noStrike" baseline="0">
                <a:effectLst/>
              </a:rPr>
              <a:t>（</a:t>
            </a:r>
            <a:r>
              <a:rPr lang="en-US" altLang="ja-JP" sz="1440" b="0" i="0" u="none" strike="noStrike" baseline="0">
                <a:effectLst/>
              </a:rPr>
              <a:t>A</a:t>
            </a:r>
            <a:r>
              <a:rPr lang="ja-JP" altLang="en-US" sz="1440" b="0" i="0" u="none" strike="noStrike" baseline="0">
                <a:effectLst/>
              </a:rPr>
              <a:t>システム）</a:t>
            </a:r>
            <a:endParaRPr lang="ja-JP" altLang="en-US"/>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stacked"/>
        <c:varyColors val="0"/>
        <c:ser>
          <c:idx val="1"/>
          <c:order val="1"/>
          <c:tx>
            <c:strRef>
              <c:f>'2-3．分析　保有リソースなど（記入例）'!$B$27</c:f>
              <c:strCache>
                <c:ptCount val="1"/>
                <c:pt idx="0">
                  <c:v>IT担当者数</c:v>
                </c:pt>
              </c:strCache>
            </c:strRef>
          </c:tx>
          <c:spPr>
            <a:solidFill>
              <a:schemeClr val="accent2"/>
            </a:solidFill>
            <a:ln>
              <a:noFill/>
            </a:ln>
            <a:effectLst/>
          </c:spPr>
          <c:invertIfNegative val="0"/>
          <c:cat>
            <c:strRef>
              <c:f>'2-3．分析　保有リソースなど（記入例）'!$C$6:$E$6</c:f>
              <c:strCache>
                <c:ptCount val="3"/>
                <c:pt idx="0">
                  <c:v>FY2017</c:v>
                </c:pt>
                <c:pt idx="1">
                  <c:v>FY2018</c:v>
                </c:pt>
                <c:pt idx="2">
                  <c:v>FY2019</c:v>
                </c:pt>
              </c:strCache>
            </c:strRef>
          </c:cat>
          <c:val>
            <c:numRef>
              <c:f>'2-3．分析　保有リソースなど（記入例）'!$C$27:$E$27</c:f>
              <c:numCache>
                <c:formatCode>General</c:formatCode>
                <c:ptCount val="3"/>
                <c:pt idx="0">
                  <c:v>15</c:v>
                </c:pt>
                <c:pt idx="1">
                  <c:v>15</c:v>
                </c:pt>
                <c:pt idx="2">
                  <c:v>17</c:v>
                </c:pt>
              </c:numCache>
            </c:numRef>
          </c:val>
          <c:extLst>
            <c:ext xmlns:c16="http://schemas.microsoft.com/office/drawing/2014/chart" uri="{C3380CC4-5D6E-409C-BE32-E72D297353CC}">
              <c16:uniqueId val="{00000000-C27A-4D93-A568-B01A044DC1B3}"/>
            </c:ext>
          </c:extLst>
        </c:ser>
        <c:ser>
          <c:idx val="2"/>
          <c:order val="2"/>
          <c:tx>
            <c:strRef>
              <c:f>'2-3．分析　保有リソースなど（記入例）'!$B$28</c:f>
              <c:strCache>
                <c:ptCount val="1"/>
                <c:pt idx="0">
                  <c:v>事業担当者数</c:v>
                </c:pt>
              </c:strCache>
            </c:strRef>
          </c:tx>
          <c:spPr>
            <a:solidFill>
              <a:schemeClr val="accent3"/>
            </a:solidFill>
            <a:ln>
              <a:noFill/>
            </a:ln>
            <a:effectLst/>
          </c:spPr>
          <c:invertIfNegative val="0"/>
          <c:cat>
            <c:strRef>
              <c:f>'2-3．分析　保有リソースなど（記入例）'!$C$6:$E$6</c:f>
              <c:strCache>
                <c:ptCount val="3"/>
                <c:pt idx="0">
                  <c:v>FY2017</c:v>
                </c:pt>
                <c:pt idx="1">
                  <c:v>FY2018</c:v>
                </c:pt>
                <c:pt idx="2">
                  <c:v>FY2019</c:v>
                </c:pt>
              </c:strCache>
            </c:strRef>
          </c:cat>
          <c:val>
            <c:numRef>
              <c:f>'2-3．分析　保有リソースなど（記入例）'!$C$28:$E$28</c:f>
              <c:numCache>
                <c:formatCode>General</c:formatCode>
                <c:ptCount val="3"/>
                <c:pt idx="0">
                  <c:v>10</c:v>
                </c:pt>
                <c:pt idx="1">
                  <c:v>10</c:v>
                </c:pt>
                <c:pt idx="2">
                  <c:v>11</c:v>
                </c:pt>
              </c:numCache>
            </c:numRef>
          </c:val>
          <c:extLst>
            <c:ext xmlns:c16="http://schemas.microsoft.com/office/drawing/2014/chart" uri="{C3380CC4-5D6E-409C-BE32-E72D297353CC}">
              <c16:uniqueId val="{00000001-C27A-4D93-A568-B01A044DC1B3}"/>
            </c:ext>
          </c:extLst>
        </c:ser>
        <c:dLbls>
          <c:showLegendKey val="0"/>
          <c:showVal val="0"/>
          <c:showCatName val="0"/>
          <c:showSerName val="0"/>
          <c:showPercent val="0"/>
          <c:showBubbleSize val="0"/>
        </c:dLbls>
        <c:gapWidth val="219"/>
        <c:overlap val="100"/>
        <c:axId val="671447280"/>
        <c:axId val="671450560"/>
      </c:barChart>
      <c:lineChart>
        <c:grouping val="standard"/>
        <c:varyColors val="0"/>
        <c:ser>
          <c:idx val="0"/>
          <c:order val="0"/>
          <c:tx>
            <c:strRef>
              <c:f>'2-3．分析　保有リソースなど（記入例）'!$B$26</c:f>
              <c:strCache>
                <c:ptCount val="1"/>
                <c:pt idx="0">
                  <c:v>IT費用</c:v>
                </c:pt>
              </c:strCache>
            </c:strRef>
          </c:tx>
          <c:spPr>
            <a:ln w="28575" cap="rnd">
              <a:solidFill>
                <a:schemeClr val="accent1"/>
              </a:solidFill>
              <a:round/>
            </a:ln>
            <a:effectLst/>
          </c:spPr>
          <c:marker>
            <c:symbol val="none"/>
          </c:marker>
          <c:cat>
            <c:strRef>
              <c:f>'2-3．分析　保有リソースなど（記入例）'!$C$6:$E$6</c:f>
              <c:strCache>
                <c:ptCount val="3"/>
                <c:pt idx="0">
                  <c:v>FY2017</c:v>
                </c:pt>
                <c:pt idx="1">
                  <c:v>FY2018</c:v>
                </c:pt>
                <c:pt idx="2">
                  <c:v>FY2019</c:v>
                </c:pt>
              </c:strCache>
            </c:strRef>
          </c:cat>
          <c:val>
            <c:numRef>
              <c:f>'2-3．分析　保有リソースなど（記入例）'!$C$26:$E$26</c:f>
              <c:numCache>
                <c:formatCode>General</c:formatCode>
                <c:ptCount val="3"/>
                <c:pt idx="0">
                  <c:v>1.6</c:v>
                </c:pt>
                <c:pt idx="1">
                  <c:v>1.5</c:v>
                </c:pt>
                <c:pt idx="2">
                  <c:v>2</c:v>
                </c:pt>
              </c:numCache>
            </c:numRef>
          </c:val>
          <c:smooth val="0"/>
          <c:extLst>
            <c:ext xmlns:c16="http://schemas.microsoft.com/office/drawing/2014/chart" uri="{C3380CC4-5D6E-409C-BE32-E72D297353CC}">
              <c16:uniqueId val="{00000002-C27A-4D93-A568-B01A044DC1B3}"/>
            </c:ext>
          </c:extLst>
        </c:ser>
        <c:dLbls>
          <c:showLegendKey val="0"/>
          <c:showVal val="0"/>
          <c:showCatName val="0"/>
          <c:showSerName val="0"/>
          <c:showPercent val="0"/>
          <c:showBubbleSize val="0"/>
        </c:dLbls>
        <c:marker val="1"/>
        <c:smooth val="0"/>
        <c:axId val="438475800"/>
        <c:axId val="438485312"/>
      </c:lineChart>
      <c:catAx>
        <c:axId val="671447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71450560"/>
        <c:crosses val="autoZero"/>
        <c:auto val="1"/>
        <c:lblAlgn val="ctr"/>
        <c:lblOffset val="100"/>
        <c:noMultiLvlLbl val="0"/>
      </c:catAx>
      <c:valAx>
        <c:axId val="6714505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71447280"/>
        <c:crosses val="autoZero"/>
        <c:crossBetween val="between"/>
      </c:valAx>
      <c:valAx>
        <c:axId val="438485312"/>
        <c:scaling>
          <c:orientation val="minMax"/>
        </c:scaling>
        <c:delete val="0"/>
        <c:axPos val="r"/>
        <c:numFmt formatCode="General" sourceLinked="1"/>
        <c:majorTickMark val="none"/>
        <c:minorTickMark val="none"/>
        <c:tickLblPos val="nextTo"/>
        <c:spPr>
          <a:noFill/>
          <a:ln>
            <a:solidFill>
              <a:srgbClr val="FF0000">
                <a:alpha val="99000"/>
              </a:srgb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38475800"/>
        <c:crosses val="max"/>
        <c:crossBetween val="between"/>
      </c:valAx>
      <c:catAx>
        <c:axId val="438475800"/>
        <c:scaling>
          <c:orientation val="minMax"/>
        </c:scaling>
        <c:delete val="1"/>
        <c:axPos val="b"/>
        <c:numFmt formatCode="General" sourceLinked="1"/>
        <c:majorTickMark val="out"/>
        <c:minorTickMark val="none"/>
        <c:tickLblPos val="nextTo"/>
        <c:crossAx val="4384853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内製化率（要件定義まで）</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percentStacked"/>
        <c:varyColors val="0"/>
        <c:ser>
          <c:idx val="0"/>
          <c:order val="0"/>
          <c:tx>
            <c:strRef>
              <c:f>'2-3．分析　保有リソースなど（記入例）'!$B$47</c:f>
              <c:strCache>
                <c:ptCount val="1"/>
                <c:pt idx="0">
                  <c:v>内製</c:v>
                </c:pt>
              </c:strCache>
            </c:strRef>
          </c:tx>
          <c:spPr>
            <a:solidFill>
              <a:schemeClr val="accent1"/>
            </a:solidFill>
            <a:ln>
              <a:noFill/>
            </a:ln>
            <a:effectLst/>
          </c:spPr>
          <c:invertIfNegative val="0"/>
          <c:cat>
            <c:strRef>
              <c:f>'2-3．分析　保有リソースなど（記入例）'!$C$6:$E$6</c:f>
              <c:strCache>
                <c:ptCount val="3"/>
                <c:pt idx="0">
                  <c:v>FY2017</c:v>
                </c:pt>
                <c:pt idx="1">
                  <c:v>FY2018</c:v>
                </c:pt>
                <c:pt idx="2">
                  <c:v>FY2019</c:v>
                </c:pt>
              </c:strCache>
            </c:strRef>
          </c:cat>
          <c:val>
            <c:numRef>
              <c:f>'2-3．分析　保有リソースなど（記入例）'!$C$47:$E$47</c:f>
              <c:numCache>
                <c:formatCode>0%</c:formatCode>
                <c:ptCount val="3"/>
                <c:pt idx="0">
                  <c:v>0.15</c:v>
                </c:pt>
                <c:pt idx="1">
                  <c:v>0.15</c:v>
                </c:pt>
                <c:pt idx="2">
                  <c:v>0.25</c:v>
                </c:pt>
              </c:numCache>
            </c:numRef>
          </c:val>
          <c:extLst>
            <c:ext xmlns:c16="http://schemas.microsoft.com/office/drawing/2014/chart" uri="{C3380CC4-5D6E-409C-BE32-E72D297353CC}">
              <c16:uniqueId val="{00000000-1AA6-471D-BC63-0B994F7ADCBE}"/>
            </c:ext>
          </c:extLst>
        </c:ser>
        <c:ser>
          <c:idx val="1"/>
          <c:order val="1"/>
          <c:tx>
            <c:strRef>
              <c:f>'2-3．分析　保有リソースなど（記入例）'!$B$48</c:f>
              <c:strCache>
                <c:ptCount val="1"/>
                <c:pt idx="0">
                  <c:v>準委任</c:v>
                </c:pt>
              </c:strCache>
            </c:strRef>
          </c:tx>
          <c:spPr>
            <a:solidFill>
              <a:schemeClr val="accent2"/>
            </a:solidFill>
            <a:ln>
              <a:noFill/>
            </a:ln>
            <a:effectLst/>
          </c:spPr>
          <c:invertIfNegative val="0"/>
          <c:cat>
            <c:strRef>
              <c:f>'2-3．分析　保有リソースなど（記入例）'!$C$6:$E$6</c:f>
              <c:strCache>
                <c:ptCount val="3"/>
                <c:pt idx="0">
                  <c:v>FY2017</c:v>
                </c:pt>
                <c:pt idx="1">
                  <c:v>FY2018</c:v>
                </c:pt>
                <c:pt idx="2">
                  <c:v>FY2019</c:v>
                </c:pt>
              </c:strCache>
            </c:strRef>
          </c:cat>
          <c:val>
            <c:numRef>
              <c:f>'2-3．分析　保有リソースなど（記入例）'!$C$48:$E$48</c:f>
              <c:numCache>
                <c:formatCode>0%</c:formatCode>
                <c:ptCount val="3"/>
                <c:pt idx="0">
                  <c:v>0.25</c:v>
                </c:pt>
                <c:pt idx="1">
                  <c:v>0.35</c:v>
                </c:pt>
                <c:pt idx="2">
                  <c:v>0.35</c:v>
                </c:pt>
              </c:numCache>
            </c:numRef>
          </c:val>
          <c:extLst>
            <c:ext xmlns:c16="http://schemas.microsoft.com/office/drawing/2014/chart" uri="{C3380CC4-5D6E-409C-BE32-E72D297353CC}">
              <c16:uniqueId val="{00000001-1AA6-471D-BC63-0B994F7ADCBE}"/>
            </c:ext>
          </c:extLst>
        </c:ser>
        <c:ser>
          <c:idx val="2"/>
          <c:order val="2"/>
          <c:tx>
            <c:strRef>
              <c:f>'2-3．分析　保有リソースなど（記入例）'!$B$49</c:f>
              <c:strCache>
                <c:ptCount val="1"/>
                <c:pt idx="0">
                  <c:v>請負</c:v>
                </c:pt>
              </c:strCache>
            </c:strRef>
          </c:tx>
          <c:spPr>
            <a:solidFill>
              <a:schemeClr val="accent3"/>
            </a:solidFill>
            <a:ln>
              <a:noFill/>
            </a:ln>
            <a:effectLst/>
          </c:spPr>
          <c:invertIfNegative val="0"/>
          <c:cat>
            <c:strRef>
              <c:f>'2-3．分析　保有リソースなど（記入例）'!$C$6:$E$6</c:f>
              <c:strCache>
                <c:ptCount val="3"/>
                <c:pt idx="0">
                  <c:v>FY2017</c:v>
                </c:pt>
                <c:pt idx="1">
                  <c:v>FY2018</c:v>
                </c:pt>
                <c:pt idx="2">
                  <c:v>FY2019</c:v>
                </c:pt>
              </c:strCache>
            </c:strRef>
          </c:cat>
          <c:val>
            <c:numRef>
              <c:f>'2-3．分析　保有リソースなど（記入例）'!$C$49:$E$49</c:f>
              <c:numCache>
                <c:formatCode>0%</c:formatCode>
                <c:ptCount val="3"/>
                <c:pt idx="0">
                  <c:v>0.6</c:v>
                </c:pt>
                <c:pt idx="1">
                  <c:v>0.5</c:v>
                </c:pt>
                <c:pt idx="2">
                  <c:v>0.4</c:v>
                </c:pt>
              </c:numCache>
            </c:numRef>
          </c:val>
          <c:extLst>
            <c:ext xmlns:c16="http://schemas.microsoft.com/office/drawing/2014/chart" uri="{C3380CC4-5D6E-409C-BE32-E72D297353CC}">
              <c16:uniqueId val="{00000002-1AA6-471D-BC63-0B994F7ADCBE}"/>
            </c:ext>
          </c:extLst>
        </c:ser>
        <c:dLbls>
          <c:showLegendKey val="0"/>
          <c:showVal val="0"/>
          <c:showCatName val="0"/>
          <c:showSerName val="0"/>
          <c:showPercent val="0"/>
          <c:showBubbleSize val="0"/>
        </c:dLbls>
        <c:gapWidth val="150"/>
        <c:overlap val="100"/>
        <c:axId val="683168680"/>
        <c:axId val="683172616"/>
      </c:barChart>
      <c:catAx>
        <c:axId val="683168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72616"/>
        <c:crosses val="autoZero"/>
        <c:auto val="1"/>
        <c:lblAlgn val="ctr"/>
        <c:lblOffset val="100"/>
        <c:noMultiLvlLbl val="0"/>
      </c:catAx>
      <c:valAx>
        <c:axId val="6831726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831686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ja-JP"/>
              <a:t>工程別工数比</a:t>
            </a:r>
          </a:p>
        </c:rich>
      </c:tx>
      <c:overlay val="0"/>
      <c:spPr>
        <a:noFill/>
        <a:ln>
          <a:noFill/>
        </a:ln>
        <a:effectLst/>
      </c:spPr>
      <c:txPr>
        <a:bodyPr rot="0" spcFirstLastPara="1" vertOverflow="ellipsis" vert="horz" wrap="square" anchor="ctr" anchorCtr="1"/>
        <a:lstStyle/>
        <a:p>
          <a:pPr>
            <a:defRPr sz="144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percentStacked"/>
        <c:varyColors val="0"/>
        <c:ser>
          <c:idx val="0"/>
          <c:order val="0"/>
          <c:tx>
            <c:strRef>
              <c:f>'2-3．分析　保有リソースなど（記入例）'!$B$68</c:f>
              <c:strCache>
                <c:ptCount val="1"/>
                <c:pt idx="0">
                  <c:v>見積もり（影響調査）</c:v>
                </c:pt>
              </c:strCache>
            </c:strRef>
          </c:tx>
          <c:spPr>
            <a:solidFill>
              <a:schemeClr val="accent1"/>
            </a:solidFill>
            <a:ln>
              <a:noFill/>
            </a:ln>
            <a:effectLst/>
          </c:spPr>
          <c:invertIfNegative val="0"/>
          <c:cat>
            <c:strRef>
              <c:f>'2-3．分析　保有リソースなど（記入例）'!$C$6:$E$6</c:f>
              <c:strCache>
                <c:ptCount val="3"/>
                <c:pt idx="0">
                  <c:v>FY2017</c:v>
                </c:pt>
                <c:pt idx="1">
                  <c:v>FY2018</c:v>
                </c:pt>
                <c:pt idx="2">
                  <c:v>FY2019</c:v>
                </c:pt>
              </c:strCache>
            </c:strRef>
          </c:cat>
          <c:val>
            <c:numRef>
              <c:f>'2-3．分析　保有リソースなど（記入例）'!$C$68:$E$68</c:f>
              <c:numCache>
                <c:formatCode>General</c:formatCode>
                <c:ptCount val="3"/>
                <c:pt idx="0">
                  <c:v>50</c:v>
                </c:pt>
                <c:pt idx="1">
                  <c:v>30</c:v>
                </c:pt>
                <c:pt idx="2">
                  <c:v>65</c:v>
                </c:pt>
              </c:numCache>
            </c:numRef>
          </c:val>
          <c:extLst>
            <c:ext xmlns:c16="http://schemas.microsoft.com/office/drawing/2014/chart" uri="{C3380CC4-5D6E-409C-BE32-E72D297353CC}">
              <c16:uniqueId val="{00000000-942D-4F42-83F6-605ABC33B907}"/>
            </c:ext>
          </c:extLst>
        </c:ser>
        <c:ser>
          <c:idx val="1"/>
          <c:order val="1"/>
          <c:tx>
            <c:strRef>
              <c:f>'2-3．分析　保有リソースなど（記入例）'!$B$69</c:f>
              <c:strCache>
                <c:ptCount val="1"/>
                <c:pt idx="0">
                  <c:v>要件定義</c:v>
                </c:pt>
              </c:strCache>
            </c:strRef>
          </c:tx>
          <c:spPr>
            <a:solidFill>
              <a:schemeClr val="accent2"/>
            </a:solidFill>
            <a:ln>
              <a:noFill/>
            </a:ln>
            <a:effectLst/>
          </c:spPr>
          <c:invertIfNegative val="0"/>
          <c:cat>
            <c:strRef>
              <c:f>'2-3．分析　保有リソースなど（記入例）'!$C$6:$E$6</c:f>
              <c:strCache>
                <c:ptCount val="3"/>
                <c:pt idx="0">
                  <c:v>FY2017</c:v>
                </c:pt>
                <c:pt idx="1">
                  <c:v>FY2018</c:v>
                </c:pt>
                <c:pt idx="2">
                  <c:v>FY2019</c:v>
                </c:pt>
              </c:strCache>
            </c:strRef>
          </c:cat>
          <c:val>
            <c:numRef>
              <c:f>'2-3．分析　保有リソースなど（記入例）'!$C$69:$E$69</c:f>
              <c:numCache>
                <c:formatCode>General</c:formatCode>
                <c:ptCount val="3"/>
                <c:pt idx="0">
                  <c:v>80</c:v>
                </c:pt>
                <c:pt idx="1">
                  <c:v>45</c:v>
                </c:pt>
                <c:pt idx="2">
                  <c:v>60</c:v>
                </c:pt>
              </c:numCache>
            </c:numRef>
          </c:val>
          <c:extLst>
            <c:ext xmlns:c16="http://schemas.microsoft.com/office/drawing/2014/chart" uri="{C3380CC4-5D6E-409C-BE32-E72D297353CC}">
              <c16:uniqueId val="{00000001-942D-4F42-83F6-605ABC33B907}"/>
            </c:ext>
          </c:extLst>
        </c:ser>
        <c:ser>
          <c:idx val="2"/>
          <c:order val="2"/>
          <c:tx>
            <c:strRef>
              <c:f>'2-3．分析　保有リソースなど（記入例）'!$B$70</c:f>
              <c:strCache>
                <c:ptCount val="1"/>
                <c:pt idx="0">
                  <c:v>設計・実装</c:v>
                </c:pt>
              </c:strCache>
            </c:strRef>
          </c:tx>
          <c:spPr>
            <a:solidFill>
              <a:schemeClr val="accent3"/>
            </a:solidFill>
            <a:ln>
              <a:noFill/>
            </a:ln>
            <a:effectLst/>
          </c:spPr>
          <c:invertIfNegative val="0"/>
          <c:cat>
            <c:strRef>
              <c:f>'2-3．分析　保有リソースなど（記入例）'!$C$6:$E$6</c:f>
              <c:strCache>
                <c:ptCount val="3"/>
                <c:pt idx="0">
                  <c:v>FY2017</c:v>
                </c:pt>
                <c:pt idx="1">
                  <c:v>FY2018</c:v>
                </c:pt>
                <c:pt idx="2">
                  <c:v>FY2019</c:v>
                </c:pt>
              </c:strCache>
            </c:strRef>
          </c:cat>
          <c:val>
            <c:numRef>
              <c:f>'2-3．分析　保有リソースなど（記入例）'!$C$70:$E$70</c:f>
              <c:numCache>
                <c:formatCode>General</c:formatCode>
                <c:ptCount val="3"/>
                <c:pt idx="0">
                  <c:v>80</c:v>
                </c:pt>
                <c:pt idx="1">
                  <c:v>45</c:v>
                </c:pt>
                <c:pt idx="2">
                  <c:v>70</c:v>
                </c:pt>
              </c:numCache>
            </c:numRef>
          </c:val>
          <c:extLst>
            <c:ext xmlns:c16="http://schemas.microsoft.com/office/drawing/2014/chart" uri="{C3380CC4-5D6E-409C-BE32-E72D297353CC}">
              <c16:uniqueId val="{00000002-942D-4F42-83F6-605ABC33B907}"/>
            </c:ext>
          </c:extLst>
        </c:ser>
        <c:ser>
          <c:idx val="3"/>
          <c:order val="3"/>
          <c:tx>
            <c:strRef>
              <c:f>'2-3．分析　保有リソースなど（記入例）'!$B$71</c:f>
              <c:strCache>
                <c:ptCount val="1"/>
                <c:pt idx="0">
                  <c:v>テスト（リグレッションテスト）</c:v>
                </c:pt>
              </c:strCache>
            </c:strRef>
          </c:tx>
          <c:spPr>
            <a:solidFill>
              <a:schemeClr val="accent4"/>
            </a:solidFill>
            <a:ln>
              <a:noFill/>
            </a:ln>
            <a:effectLst/>
          </c:spPr>
          <c:invertIfNegative val="0"/>
          <c:cat>
            <c:strRef>
              <c:f>'2-3．分析　保有リソースなど（記入例）'!$C$6:$E$6</c:f>
              <c:strCache>
                <c:ptCount val="3"/>
                <c:pt idx="0">
                  <c:v>FY2017</c:v>
                </c:pt>
                <c:pt idx="1">
                  <c:v>FY2018</c:v>
                </c:pt>
                <c:pt idx="2">
                  <c:v>FY2019</c:v>
                </c:pt>
              </c:strCache>
            </c:strRef>
          </c:cat>
          <c:val>
            <c:numRef>
              <c:f>'2-3．分析　保有リソースなど（記入例）'!$C$71:$E$71</c:f>
              <c:numCache>
                <c:formatCode>General</c:formatCode>
                <c:ptCount val="3"/>
                <c:pt idx="0">
                  <c:v>99</c:v>
                </c:pt>
                <c:pt idx="1">
                  <c:v>60</c:v>
                </c:pt>
                <c:pt idx="2">
                  <c:v>99</c:v>
                </c:pt>
              </c:numCache>
            </c:numRef>
          </c:val>
          <c:extLst>
            <c:ext xmlns:c16="http://schemas.microsoft.com/office/drawing/2014/chart" uri="{C3380CC4-5D6E-409C-BE32-E72D297353CC}">
              <c16:uniqueId val="{00000003-942D-4F42-83F6-605ABC33B907}"/>
            </c:ext>
          </c:extLst>
        </c:ser>
        <c:dLbls>
          <c:showLegendKey val="0"/>
          <c:showVal val="0"/>
          <c:showCatName val="0"/>
          <c:showSerName val="0"/>
          <c:showPercent val="0"/>
          <c:showBubbleSize val="0"/>
        </c:dLbls>
        <c:gapWidth val="150"/>
        <c:overlap val="100"/>
        <c:axId val="634352768"/>
        <c:axId val="634355720"/>
      </c:barChart>
      <c:catAx>
        <c:axId val="634352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34355720"/>
        <c:crosses val="autoZero"/>
        <c:auto val="1"/>
        <c:lblAlgn val="ctr"/>
        <c:lblOffset val="100"/>
        <c:noMultiLvlLbl val="0"/>
      </c:catAx>
      <c:valAx>
        <c:axId val="6343557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3435276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2"/>
          <c:order val="0"/>
          <c:tx>
            <c:strRef>
              <c:f>'2-8．評価結果　機能システム (記入例)'!$G$1</c:f>
              <c:strCache>
                <c:ptCount val="1"/>
                <c:pt idx="0">
                  <c:v>点数</c:v>
                </c:pt>
              </c:strCache>
            </c:strRef>
          </c:tx>
          <c:spPr>
            <a:solidFill>
              <a:schemeClr val="accent2"/>
            </a:solidFill>
            <a:ln>
              <a:noFill/>
            </a:ln>
            <a:effectLst/>
          </c:spPr>
          <c:invertIfNegative val="0"/>
          <c:cat>
            <c:strRef>
              <c:f>'2-8．評価結果　機能システム (記入例)'!$C$2:$C$7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 (記入例)'!$G$2:$G$7</c:f>
              <c:numCache>
                <c:formatCode>#,##0.0;[Red]\-#,##0.0</c:formatCode>
                <c:ptCount val="6"/>
                <c:pt idx="0">
                  <c:v>2.8000000000000003</c:v>
                </c:pt>
                <c:pt idx="1">
                  <c:v>6</c:v>
                </c:pt>
                <c:pt idx="2">
                  <c:v>4.2857142857142865</c:v>
                </c:pt>
                <c:pt idx="3">
                  <c:v>10.8</c:v>
                </c:pt>
                <c:pt idx="4">
                  <c:v>13.200000000000001</c:v>
                </c:pt>
                <c:pt idx="5">
                  <c:v>18</c:v>
                </c:pt>
              </c:numCache>
            </c:numRef>
          </c:val>
          <c:extLst>
            <c:ext xmlns:c16="http://schemas.microsoft.com/office/drawing/2014/chart" uri="{C3380CC4-5D6E-409C-BE32-E72D297353CC}">
              <c16:uniqueId val="{00000000-8ED8-421B-9213-CC067F7F4D41}"/>
            </c:ext>
          </c:extLst>
        </c:ser>
        <c:ser>
          <c:idx val="0"/>
          <c:order val="1"/>
          <c:tx>
            <c:strRef>
              <c:f>'2-8．評価結果　機能システム (記入例)'!$I$1</c:f>
              <c:strCache>
                <c:ptCount val="1"/>
                <c:pt idx="0">
                  <c:v>配点</c:v>
                </c:pt>
              </c:strCache>
            </c:strRef>
          </c:tx>
          <c:spPr>
            <a:solidFill>
              <a:schemeClr val="accent3"/>
            </a:solidFill>
            <a:ln>
              <a:noFill/>
            </a:ln>
            <a:effectLst/>
          </c:spPr>
          <c:invertIfNegative val="0"/>
          <c:cat>
            <c:strRef>
              <c:f>'2-8．評価結果　機能システム (記入例)'!$C$2:$C$7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 (記入例)'!$I$2:$I$7</c:f>
              <c:numCache>
                <c:formatCode>#,##0.0;[Red]\-#,##0.0</c:formatCode>
                <c:ptCount val="6"/>
                <c:pt idx="0">
                  <c:v>10</c:v>
                </c:pt>
                <c:pt idx="1">
                  <c:v>10</c:v>
                </c:pt>
                <c:pt idx="2">
                  <c:v>10</c:v>
                </c:pt>
                <c:pt idx="3">
                  <c:v>20</c:v>
                </c:pt>
                <c:pt idx="4">
                  <c:v>20</c:v>
                </c:pt>
                <c:pt idx="5">
                  <c:v>29.999999999999996</c:v>
                </c:pt>
              </c:numCache>
            </c:numRef>
          </c:val>
          <c:extLst>
            <c:ext xmlns:c16="http://schemas.microsoft.com/office/drawing/2014/chart" uri="{C3380CC4-5D6E-409C-BE32-E72D297353CC}">
              <c16:uniqueId val="{00000001-8ED8-421B-9213-CC067F7F4D41}"/>
            </c:ext>
          </c:extLst>
        </c:ser>
        <c:dLbls>
          <c:showLegendKey val="0"/>
          <c:showVal val="0"/>
          <c:showCatName val="0"/>
          <c:showSerName val="0"/>
          <c:showPercent val="0"/>
          <c:showBubbleSize val="0"/>
        </c:dLbls>
        <c:gapWidth val="219"/>
        <c:axId val="418314664"/>
        <c:axId val="418316632"/>
      </c:barChart>
      <c:lineChart>
        <c:grouping val="standard"/>
        <c:varyColors val="0"/>
        <c:ser>
          <c:idx val="1"/>
          <c:order val="2"/>
          <c:tx>
            <c:strRef>
              <c:f>'2-8．評価結果　機能システム (記入例)'!$E$1</c:f>
              <c:strCache>
                <c:ptCount val="1"/>
                <c:pt idx="0">
                  <c:v>割合（%）</c:v>
                </c:pt>
              </c:strCache>
            </c:strRef>
          </c:tx>
          <c:spPr>
            <a:ln w="28575" cap="rnd">
              <a:solidFill>
                <a:schemeClr val="accent1"/>
              </a:solidFill>
              <a:round/>
            </a:ln>
            <a:effectLst/>
          </c:spPr>
          <c:marker>
            <c:symbol val="none"/>
          </c:marker>
          <c:cat>
            <c:strRef>
              <c:f>'2-8．評価結果　機能システム (記入例)'!$C$2:$C$7</c:f>
              <c:strCache>
                <c:ptCount val="6"/>
                <c:pt idx="0">
                  <c:v>データ活用性</c:v>
                </c:pt>
                <c:pt idx="1">
                  <c:v>アジリティ</c:v>
                </c:pt>
                <c:pt idx="2">
                  <c:v>スピード</c:v>
                </c:pt>
                <c:pt idx="3">
                  <c:v>利用品質</c:v>
                </c:pt>
                <c:pt idx="4">
                  <c:v>開発品質</c:v>
                </c:pt>
                <c:pt idx="5">
                  <c:v>IT資産の健全性</c:v>
                </c:pt>
              </c:strCache>
            </c:strRef>
          </c:cat>
          <c:val>
            <c:numRef>
              <c:f>'2-8．評価結果　機能システム (記入例)'!$E$2:$E$7</c:f>
              <c:numCache>
                <c:formatCode>0%</c:formatCode>
                <c:ptCount val="6"/>
                <c:pt idx="0">
                  <c:v>0.28000000000000003</c:v>
                </c:pt>
                <c:pt idx="1">
                  <c:v>0.6</c:v>
                </c:pt>
                <c:pt idx="2">
                  <c:v>0.42857142857142866</c:v>
                </c:pt>
                <c:pt idx="3">
                  <c:v>0.54</c:v>
                </c:pt>
                <c:pt idx="4">
                  <c:v>0.66</c:v>
                </c:pt>
                <c:pt idx="5">
                  <c:v>0.60000000000000009</c:v>
                </c:pt>
              </c:numCache>
            </c:numRef>
          </c:val>
          <c:smooth val="0"/>
          <c:extLst>
            <c:ext xmlns:c16="http://schemas.microsoft.com/office/drawing/2014/chart" uri="{C3380CC4-5D6E-409C-BE32-E72D297353CC}">
              <c16:uniqueId val="{00000002-8ED8-421B-9213-CC067F7F4D41}"/>
            </c:ext>
          </c:extLst>
        </c:ser>
        <c:dLbls>
          <c:showLegendKey val="0"/>
          <c:showVal val="0"/>
          <c:showCatName val="0"/>
          <c:showSerName val="0"/>
          <c:showPercent val="0"/>
          <c:showBubbleSize val="0"/>
        </c:dLbls>
        <c:marker val="1"/>
        <c:smooth val="0"/>
        <c:axId val="418823312"/>
        <c:axId val="418828232"/>
      </c:lineChart>
      <c:catAx>
        <c:axId val="41831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6632"/>
        <c:crosses val="autoZero"/>
        <c:auto val="1"/>
        <c:lblAlgn val="ctr"/>
        <c:lblOffset val="100"/>
        <c:noMultiLvlLbl val="0"/>
      </c:catAx>
      <c:valAx>
        <c:axId val="418316632"/>
        <c:scaling>
          <c:orientation val="minMax"/>
        </c:scaling>
        <c:delete val="0"/>
        <c:axPos val="l"/>
        <c:majorGridlines>
          <c:spPr>
            <a:ln w="9525" cap="flat" cmpd="sng" algn="ctr">
              <a:solidFill>
                <a:schemeClr val="tx1">
                  <a:lumMod val="15000"/>
                  <a:lumOff val="85000"/>
                </a:schemeClr>
              </a:solidFill>
              <a:round/>
            </a:ln>
            <a:effectLst/>
          </c:spPr>
        </c:majorGridlines>
        <c:numFmt formatCode="#,##0.0;[Red]\-#,##0.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4664"/>
        <c:crosses val="autoZero"/>
        <c:crossBetween val="between"/>
      </c:valAx>
      <c:valAx>
        <c:axId val="418828232"/>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823312"/>
        <c:crosses val="max"/>
        <c:crossBetween val="between"/>
      </c:valAx>
      <c:catAx>
        <c:axId val="418823312"/>
        <c:scaling>
          <c:orientation val="minMax"/>
        </c:scaling>
        <c:delete val="1"/>
        <c:axPos val="b"/>
        <c:numFmt formatCode="General" sourceLinked="1"/>
        <c:majorTickMark val="out"/>
        <c:minorTickMark val="none"/>
        <c:tickLblPos val="nextTo"/>
        <c:crossAx val="41882823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creativecommons.org/licenses/by/4.0/legalcode.ja"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40</xdr:row>
      <xdr:rowOff>190500</xdr:rowOff>
    </xdr:from>
    <xdr:to>
      <xdr:col>4</xdr:col>
      <xdr:colOff>3006787</xdr:colOff>
      <xdr:row>44</xdr:row>
      <xdr:rowOff>121356</xdr:rowOff>
    </xdr:to>
    <xdr:pic>
      <xdr:nvPicPr>
        <xdr:cNvPr id="15" name="図 14">
          <a:extLst>
            <a:ext uri="{FF2B5EF4-FFF2-40B4-BE49-F238E27FC236}">
              <a16:creationId xmlns:a16="http://schemas.microsoft.com/office/drawing/2014/main" id="{5A20C4C5-E9AD-48E7-A21C-E6E7EA5D7143}"/>
            </a:ext>
          </a:extLst>
        </xdr:cNvPr>
        <xdr:cNvPicPr>
          <a:picLocks noChangeAspect="1"/>
        </xdr:cNvPicPr>
      </xdr:nvPicPr>
      <xdr:blipFill>
        <a:blip xmlns:r="http://schemas.openxmlformats.org/officeDocument/2006/relationships" r:embed="rId1"/>
        <a:stretch>
          <a:fillRect/>
        </a:stretch>
      </xdr:blipFill>
      <xdr:spPr>
        <a:xfrm>
          <a:off x="1187824" y="9670676"/>
          <a:ext cx="6480610" cy="737680"/>
        </a:xfrm>
        <a:prstGeom prst="rect">
          <a:avLst/>
        </a:prstGeom>
      </xdr:spPr>
    </xdr:pic>
    <xdr:clientData/>
  </xdr:twoCellAnchor>
  <xdr:twoCellAnchor>
    <xdr:from>
      <xdr:col>2</xdr:col>
      <xdr:colOff>1841127</xdr:colOff>
      <xdr:row>15</xdr:row>
      <xdr:rowOff>57151</xdr:rowOff>
    </xdr:from>
    <xdr:to>
      <xdr:col>4</xdr:col>
      <xdr:colOff>117102</xdr:colOff>
      <xdr:row>18</xdr:row>
      <xdr:rowOff>104776</xdr:rowOff>
    </xdr:to>
    <xdr:sp macro="" textlink="">
      <xdr:nvSpPr>
        <xdr:cNvPr id="2" name="矢印: 五方向 1">
          <a:extLst>
            <a:ext uri="{FF2B5EF4-FFF2-40B4-BE49-F238E27FC236}">
              <a16:creationId xmlns:a16="http://schemas.microsoft.com/office/drawing/2014/main" id="{04A4E1AF-E387-4A46-B9F1-005B21126E17}"/>
            </a:ext>
          </a:extLst>
        </xdr:cNvPr>
        <xdr:cNvSpPr/>
      </xdr:nvSpPr>
      <xdr:spPr>
        <a:xfrm>
          <a:off x="3031752" y="2057401"/>
          <a:ext cx="1743075" cy="647700"/>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機能システム</a:t>
          </a:r>
          <a:r>
            <a:rPr kumimoji="1" lang="en-US" altLang="ja-JP" sz="1100">
              <a:latin typeface="Meiryo UI" panose="020B0604030504040204" pitchFamily="50" charset="-128"/>
              <a:ea typeface="Meiryo UI" panose="020B0604030504040204" pitchFamily="50" charset="-128"/>
            </a:rPr>
            <a:t>A</a:t>
          </a:r>
          <a:r>
            <a:rPr kumimoji="1" lang="ja-JP" altLang="en-US" sz="1100">
              <a:latin typeface="Meiryo UI" panose="020B0604030504040204" pitchFamily="50" charset="-128"/>
              <a:ea typeface="Meiryo UI" panose="020B0604030504040204" pitchFamily="50" charset="-128"/>
            </a:rPr>
            <a:t>の評価</a:t>
          </a:r>
        </a:p>
      </xdr:txBody>
    </xdr:sp>
    <xdr:clientData/>
  </xdr:twoCellAnchor>
  <xdr:twoCellAnchor>
    <xdr:from>
      <xdr:col>2</xdr:col>
      <xdr:colOff>1841127</xdr:colOff>
      <xdr:row>18</xdr:row>
      <xdr:rowOff>190501</xdr:rowOff>
    </xdr:from>
    <xdr:to>
      <xdr:col>4</xdr:col>
      <xdr:colOff>117102</xdr:colOff>
      <xdr:row>22</xdr:row>
      <xdr:rowOff>38101</xdr:rowOff>
    </xdr:to>
    <xdr:sp macro="" textlink="">
      <xdr:nvSpPr>
        <xdr:cNvPr id="3" name="矢印: 五方向 2">
          <a:extLst>
            <a:ext uri="{FF2B5EF4-FFF2-40B4-BE49-F238E27FC236}">
              <a16:creationId xmlns:a16="http://schemas.microsoft.com/office/drawing/2014/main" id="{BF2D0109-DC1E-4205-AD3A-0AE721CAA076}"/>
            </a:ext>
          </a:extLst>
        </xdr:cNvPr>
        <xdr:cNvSpPr/>
      </xdr:nvSpPr>
      <xdr:spPr>
        <a:xfrm>
          <a:off x="3031752" y="2790826"/>
          <a:ext cx="1743075" cy="647700"/>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機能システム</a:t>
          </a:r>
          <a:r>
            <a:rPr kumimoji="1" lang="en-US" altLang="ja-JP" sz="1100">
              <a:latin typeface="Meiryo UI" panose="020B0604030504040204" pitchFamily="50" charset="-128"/>
              <a:ea typeface="Meiryo UI" panose="020B0604030504040204" pitchFamily="50" charset="-128"/>
            </a:rPr>
            <a:t>B</a:t>
          </a:r>
          <a:r>
            <a:rPr kumimoji="1" lang="ja-JP" altLang="en-US" sz="1100">
              <a:latin typeface="Meiryo UI" panose="020B0604030504040204" pitchFamily="50" charset="-128"/>
              <a:ea typeface="Meiryo UI" panose="020B0604030504040204" pitchFamily="50" charset="-128"/>
            </a:rPr>
            <a:t>の評価</a:t>
          </a:r>
        </a:p>
      </xdr:txBody>
    </xdr:sp>
    <xdr:clientData/>
  </xdr:twoCellAnchor>
  <xdr:oneCellAnchor>
    <xdr:from>
      <xdr:col>2</xdr:col>
      <xdr:colOff>2389228</xdr:colOff>
      <xdr:row>22</xdr:row>
      <xdr:rowOff>171450</xdr:rowOff>
    </xdr:from>
    <xdr:ext cx="423449" cy="447675"/>
    <xdr:sp macro="" textlink="">
      <xdr:nvSpPr>
        <xdr:cNvPr id="4" name="テキスト ボックス 3">
          <a:extLst>
            <a:ext uri="{FF2B5EF4-FFF2-40B4-BE49-F238E27FC236}">
              <a16:creationId xmlns:a16="http://schemas.microsoft.com/office/drawing/2014/main" id="{EB0D62F6-4504-4134-86A5-EAEFC72DC57E}"/>
            </a:ext>
          </a:extLst>
        </xdr:cNvPr>
        <xdr:cNvSpPr txBox="1"/>
      </xdr:nvSpPr>
      <xdr:spPr>
        <a:xfrm>
          <a:off x="3579853" y="3571875"/>
          <a:ext cx="423449"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lIns="0" tIns="0" rIns="0" bIns="0" rtlCol="0" anchor="t">
          <a:spAutoFit/>
        </a:bodyPr>
        <a:lstStyle/>
        <a:p>
          <a:r>
            <a:rPr kumimoji="1" lang="en-US" altLang="ja-JP" sz="2000" b="1">
              <a:solidFill>
                <a:sysClr val="windowText" lastClr="000000"/>
              </a:solidFill>
              <a:latin typeface="Meiryo UI" panose="020B0604030504040204" pitchFamily="50" charset="-128"/>
              <a:ea typeface="Meiryo UI" panose="020B0604030504040204" pitchFamily="50" charset="-128"/>
            </a:rPr>
            <a:t>…</a:t>
          </a:r>
          <a:endParaRPr kumimoji="1" lang="ja-JP" altLang="en-US" sz="20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twoCellAnchor>
    <xdr:from>
      <xdr:col>2</xdr:col>
      <xdr:colOff>1848971</xdr:colOff>
      <xdr:row>9</xdr:row>
      <xdr:rowOff>181536</xdr:rowOff>
    </xdr:from>
    <xdr:to>
      <xdr:col>4</xdr:col>
      <xdr:colOff>2308412</xdr:colOff>
      <xdr:row>13</xdr:row>
      <xdr:rowOff>27456</xdr:rowOff>
    </xdr:to>
    <xdr:sp macro="" textlink="">
      <xdr:nvSpPr>
        <xdr:cNvPr id="5" name="矢印: 五方向 4">
          <a:extLst>
            <a:ext uri="{FF2B5EF4-FFF2-40B4-BE49-F238E27FC236}">
              <a16:creationId xmlns:a16="http://schemas.microsoft.com/office/drawing/2014/main" id="{B3700F7D-0046-4095-BBCE-83835C6BEFC0}"/>
            </a:ext>
          </a:extLst>
        </xdr:cNvPr>
        <xdr:cNvSpPr/>
      </xdr:nvSpPr>
      <xdr:spPr>
        <a:xfrm>
          <a:off x="3036795" y="1996889"/>
          <a:ext cx="3933264" cy="652743"/>
        </a:xfrm>
        <a:prstGeom prst="homePlate">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en-US" altLang="ja-JP" sz="1100">
              <a:latin typeface="Meiryo UI" panose="020B0604030504040204" pitchFamily="50" charset="-128"/>
              <a:ea typeface="Meiryo UI" panose="020B0604030504040204" pitchFamily="50" charset="-128"/>
            </a:rPr>
            <a:t>IT</a:t>
          </a:r>
          <a:r>
            <a:rPr kumimoji="1" lang="ja-JP" altLang="en-US" sz="1100">
              <a:latin typeface="Meiryo UI" panose="020B0604030504040204" pitchFamily="50" charset="-128"/>
              <a:ea typeface="Meiryo UI" panose="020B0604030504040204" pitchFamily="50" charset="-128"/>
            </a:rPr>
            <a:t>システム全体の評価</a:t>
          </a:r>
        </a:p>
      </xdr:txBody>
    </xdr:sp>
    <xdr:clientData/>
  </xdr:twoCellAnchor>
  <xdr:twoCellAnchor>
    <xdr:from>
      <xdr:col>2</xdr:col>
      <xdr:colOff>1934865</xdr:colOff>
      <xdr:row>16</xdr:row>
      <xdr:rowOff>115422</xdr:rowOff>
    </xdr:from>
    <xdr:to>
      <xdr:col>3</xdr:col>
      <xdr:colOff>753989</xdr:colOff>
      <xdr:row>18</xdr:row>
      <xdr:rowOff>95251</xdr:rowOff>
    </xdr:to>
    <xdr:sp macro="" textlink="">
      <xdr:nvSpPr>
        <xdr:cNvPr id="6" name="フローチャート: 複数書類 5">
          <a:extLst>
            <a:ext uri="{FF2B5EF4-FFF2-40B4-BE49-F238E27FC236}">
              <a16:creationId xmlns:a16="http://schemas.microsoft.com/office/drawing/2014/main" id="{2588EB11-A54E-4FC6-9B16-B2D15EEC6295}"/>
            </a:ext>
          </a:extLst>
        </xdr:cNvPr>
        <xdr:cNvSpPr/>
      </xdr:nvSpPr>
      <xdr:spPr>
        <a:xfrm>
          <a:off x="3125490" y="2315697"/>
          <a:ext cx="1438499" cy="379879"/>
        </a:xfrm>
        <a:prstGeom prst="flowChartMultidocument">
          <a:avLst/>
        </a:prstGeom>
        <a:ln w="19050"/>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b="1">
              <a:latin typeface="Meiryo UI" panose="020B0604030504040204" pitchFamily="50" charset="-128"/>
              <a:ea typeface="Meiryo UI" panose="020B0604030504040204" pitchFamily="50" charset="-128"/>
            </a:rPr>
            <a:t>シート　</a:t>
          </a:r>
          <a:r>
            <a:rPr kumimoji="1" lang="en-US" altLang="ja-JP" sz="1100" b="1">
              <a:latin typeface="Meiryo UI" panose="020B0604030504040204" pitchFamily="50" charset="-128"/>
              <a:ea typeface="Meiryo UI" panose="020B0604030504040204" pitchFamily="50" charset="-128"/>
            </a:rPr>
            <a:t>2-1,…,2-8</a:t>
          </a:r>
          <a:endParaRPr kumimoji="1" lang="ja-JP" altLang="en-US" sz="1100" b="1">
            <a:latin typeface="Meiryo UI" panose="020B0604030504040204" pitchFamily="50" charset="-128"/>
            <a:ea typeface="Meiryo UI" panose="020B0604030504040204" pitchFamily="50" charset="-128"/>
          </a:endParaRPr>
        </a:p>
      </xdr:txBody>
    </xdr:sp>
    <xdr:clientData/>
  </xdr:twoCellAnchor>
  <xdr:twoCellAnchor>
    <xdr:from>
      <xdr:col>2</xdr:col>
      <xdr:colOff>1953915</xdr:colOff>
      <xdr:row>20</xdr:row>
      <xdr:rowOff>58272</xdr:rowOff>
    </xdr:from>
    <xdr:to>
      <xdr:col>3</xdr:col>
      <xdr:colOff>773039</xdr:colOff>
      <xdr:row>22</xdr:row>
      <xdr:rowOff>38101</xdr:rowOff>
    </xdr:to>
    <xdr:sp macro="" textlink="">
      <xdr:nvSpPr>
        <xdr:cNvPr id="7" name="フローチャート: 複数書類 6">
          <a:extLst>
            <a:ext uri="{FF2B5EF4-FFF2-40B4-BE49-F238E27FC236}">
              <a16:creationId xmlns:a16="http://schemas.microsoft.com/office/drawing/2014/main" id="{AE14A754-A2B3-4F7A-8ABB-032687D46C83}"/>
            </a:ext>
          </a:extLst>
        </xdr:cNvPr>
        <xdr:cNvSpPr/>
      </xdr:nvSpPr>
      <xdr:spPr>
        <a:xfrm>
          <a:off x="3144540" y="3058647"/>
          <a:ext cx="1438499" cy="379879"/>
        </a:xfrm>
        <a:prstGeom prst="flowChartMultidocument">
          <a:avLst/>
        </a:prstGeom>
        <a:ln w="19050"/>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b="1">
              <a:latin typeface="Meiryo UI" panose="020B0604030504040204" pitchFamily="50" charset="-128"/>
              <a:ea typeface="Meiryo UI" panose="020B0604030504040204" pitchFamily="50" charset="-128"/>
            </a:rPr>
            <a:t>シート　</a:t>
          </a:r>
          <a:r>
            <a:rPr kumimoji="1" lang="en-US" altLang="ja-JP" sz="1100" b="1">
              <a:latin typeface="Meiryo UI" panose="020B0604030504040204" pitchFamily="50" charset="-128"/>
              <a:ea typeface="Meiryo UI" panose="020B0604030504040204" pitchFamily="50" charset="-128"/>
            </a:rPr>
            <a:t>2-1,…,2-8</a:t>
          </a:r>
          <a:endParaRPr kumimoji="1" lang="ja-JP" altLang="en-US" sz="1100" b="1">
            <a:latin typeface="Meiryo UI" panose="020B0604030504040204" pitchFamily="50" charset="-128"/>
            <a:ea typeface="Meiryo UI" panose="020B0604030504040204" pitchFamily="50" charset="-128"/>
          </a:endParaRPr>
        </a:p>
      </xdr:txBody>
    </xdr:sp>
    <xdr:clientData/>
  </xdr:twoCellAnchor>
  <xdr:twoCellAnchor>
    <xdr:from>
      <xdr:col>2</xdr:col>
      <xdr:colOff>1935986</xdr:colOff>
      <xdr:row>11</xdr:row>
      <xdr:rowOff>46505</xdr:rowOff>
    </xdr:from>
    <xdr:to>
      <xdr:col>3</xdr:col>
      <xdr:colOff>752309</xdr:colOff>
      <xdr:row>13</xdr:row>
      <xdr:rowOff>26335</xdr:rowOff>
    </xdr:to>
    <xdr:sp macro="" textlink="">
      <xdr:nvSpPr>
        <xdr:cNvPr id="8" name="フローチャート: 複数書類 7">
          <a:extLst>
            <a:ext uri="{FF2B5EF4-FFF2-40B4-BE49-F238E27FC236}">
              <a16:creationId xmlns:a16="http://schemas.microsoft.com/office/drawing/2014/main" id="{5796CFFD-B62E-4D0A-8161-4C1F65961F53}"/>
            </a:ext>
          </a:extLst>
        </xdr:cNvPr>
        <xdr:cNvSpPr/>
      </xdr:nvSpPr>
      <xdr:spPr>
        <a:xfrm>
          <a:off x="3123810" y="2265270"/>
          <a:ext cx="1438499" cy="383241"/>
        </a:xfrm>
        <a:prstGeom prst="flowChartMultidocument">
          <a:avLst/>
        </a:prstGeom>
        <a:ln w="9525"/>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b="0">
              <a:latin typeface="Meiryo UI" panose="020B0604030504040204" pitchFamily="50" charset="-128"/>
              <a:ea typeface="Meiryo UI" panose="020B0604030504040204" pitchFamily="50" charset="-128"/>
            </a:rPr>
            <a:t>シート　</a:t>
          </a:r>
          <a:r>
            <a:rPr kumimoji="1" lang="en-US" altLang="ja-JP" sz="1100" b="0">
              <a:latin typeface="Meiryo UI" panose="020B0604030504040204" pitchFamily="50" charset="-128"/>
              <a:ea typeface="Meiryo UI" panose="020B0604030504040204" pitchFamily="50" charset="-128"/>
            </a:rPr>
            <a:t>1-1,…,1-4</a:t>
          </a:r>
          <a:endParaRPr kumimoji="1" lang="ja-JP" altLang="en-US" sz="1100" b="0">
            <a:latin typeface="Meiryo UI" panose="020B0604030504040204" pitchFamily="50" charset="-128"/>
            <a:ea typeface="Meiryo UI" panose="020B0604030504040204" pitchFamily="50" charset="-128"/>
          </a:endParaRPr>
        </a:p>
      </xdr:txBody>
    </xdr:sp>
    <xdr:clientData/>
  </xdr:twoCellAnchor>
  <xdr:twoCellAnchor>
    <xdr:from>
      <xdr:col>4</xdr:col>
      <xdr:colOff>590550</xdr:colOff>
      <xdr:row>15</xdr:row>
      <xdr:rowOff>77322</xdr:rowOff>
    </xdr:from>
    <xdr:to>
      <xdr:col>4</xdr:col>
      <xdr:colOff>2329702</xdr:colOff>
      <xdr:row>18</xdr:row>
      <xdr:rowOff>124947</xdr:rowOff>
    </xdr:to>
    <xdr:sp macro="" textlink="">
      <xdr:nvSpPr>
        <xdr:cNvPr id="9" name="矢印: 五方向 8">
          <a:extLst>
            <a:ext uri="{FF2B5EF4-FFF2-40B4-BE49-F238E27FC236}">
              <a16:creationId xmlns:a16="http://schemas.microsoft.com/office/drawing/2014/main" id="{207EC9C5-F537-49DC-9941-81C71F927685}"/>
            </a:ext>
          </a:extLst>
        </xdr:cNvPr>
        <xdr:cNvSpPr/>
      </xdr:nvSpPr>
      <xdr:spPr>
        <a:xfrm>
          <a:off x="5248275" y="2077572"/>
          <a:ext cx="1739152" cy="647700"/>
        </a:xfrm>
        <a:prstGeom prst="homePlate">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総合評価</a:t>
          </a:r>
        </a:p>
      </xdr:txBody>
    </xdr:sp>
    <xdr:clientData/>
  </xdr:twoCellAnchor>
  <xdr:twoCellAnchor>
    <xdr:from>
      <xdr:col>4</xdr:col>
      <xdr:colOff>677565</xdr:colOff>
      <xdr:row>16</xdr:row>
      <xdr:rowOff>143997</xdr:rowOff>
    </xdr:from>
    <xdr:to>
      <xdr:col>4</xdr:col>
      <xdr:colOff>2116064</xdr:colOff>
      <xdr:row>18</xdr:row>
      <xdr:rowOff>123826</xdr:rowOff>
    </xdr:to>
    <xdr:sp macro="" textlink="">
      <xdr:nvSpPr>
        <xdr:cNvPr id="10" name="フローチャート: 複数書類 9">
          <a:extLst>
            <a:ext uri="{FF2B5EF4-FFF2-40B4-BE49-F238E27FC236}">
              <a16:creationId xmlns:a16="http://schemas.microsoft.com/office/drawing/2014/main" id="{B3D0EE22-BF8D-447E-9EDB-7D4643E8C365}"/>
            </a:ext>
          </a:extLst>
        </xdr:cNvPr>
        <xdr:cNvSpPr/>
      </xdr:nvSpPr>
      <xdr:spPr>
        <a:xfrm>
          <a:off x="5335290" y="2344272"/>
          <a:ext cx="1438499" cy="379879"/>
        </a:xfrm>
        <a:prstGeom prst="flowChartMultidocument">
          <a:avLst/>
        </a:prstGeom>
        <a:ln w="9525"/>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b="0">
              <a:latin typeface="Meiryo UI" panose="020B0604030504040204" pitchFamily="50" charset="-128"/>
              <a:ea typeface="Meiryo UI" panose="020B0604030504040204" pitchFamily="50" charset="-128"/>
            </a:rPr>
            <a:t>シート　</a:t>
          </a:r>
          <a:r>
            <a:rPr kumimoji="1" lang="en-US" altLang="ja-JP" sz="1100" b="0">
              <a:latin typeface="Meiryo UI" panose="020B0604030504040204" pitchFamily="50" charset="-128"/>
              <a:ea typeface="Meiryo UI" panose="020B0604030504040204" pitchFamily="50" charset="-128"/>
            </a:rPr>
            <a:t>3-1,3-2</a:t>
          </a:r>
          <a:endParaRPr kumimoji="1" lang="ja-JP" altLang="en-US" sz="1100" b="0">
            <a:latin typeface="Meiryo UI" panose="020B0604030504040204" pitchFamily="50" charset="-128"/>
            <a:ea typeface="Meiryo UI" panose="020B0604030504040204" pitchFamily="50" charset="-128"/>
          </a:endParaRPr>
        </a:p>
      </xdr:txBody>
    </xdr:sp>
    <xdr:clientData/>
  </xdr:twoCellAnchor>
  <xdr:oneCellAnchor>
    <xdr:from>
      <xdr:col>2</xdr:col>
      <xdr:colOff>1875999</xdr:colOff>
      <xdr:row>8</xdr:row>
      <xdr:rowOff>123264</xdr:rowOff>
    </xdr:from>
    <xdr:ext cx="582532" cy="254044"/>
    <xdr:sp macro="" textlink="">
      <xdr:nvSpPr>
        <xdr:cNvPr id="11" name="テキスト ボックス 10">
          <a:extLst>
            <a:ext uri="{FF2B5EF4-FFF2-40B4-BE49-F238E27FC236}">
              <a16:creationId xmlns:a16="http://schemas.microsoft.com/office/drawing/2014/main" id="{62021C90-8050-46C6-AFA1-16B8499FB26B}"/>
            </a:ext>
          </a:extLst>
        </xdr:cNvPr>
        <xdr:cNvSpPr txBox="1"/>
      </xdr:nvSpPr>
      <xdr:spPr>
        <a:xfrm>
          <a:off x="3063823" y="1736911"/>
          <a:ext cx="582532" cy="254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0" tIns="0" rIns="0" bIns="0" rtlCol="0" anchor="t">
          <a:spAutoFit/>
        </a:bodyPr>
        <a:lstStyle/>
        <a:p>
          <a:r>
            <a:rPr kumimoji="1" lang="ja-JP" altLang="en-US" sz="1200" b="1">
              <a:solidFill>
                <a:sysClr val="windowText" lastClr="000000"/>
              </a:solidFill>
              <a:latin typeface="Meiryo UI" panose="020B0604030504040204" pitchFamily="50" charset="-128"/>
              <a:ea typeface="Meiryo UI" panose="020B0604030504040204" pitchFamily="50" charset="-128"/>
            </a:rPr>
            <a:t>ステップ</a:t>
          </a:r>
          <a:r>
            <a:rPr kumimoji="1" lang="en-US" altLang="ja-JP" sz="1200" b="1">
              <a:solidFill>
                <a:sysClr val="windowText" lastClr="000000"/>
              </a:solidFill>
              <a:latin typeface="Meiryo UI" panose="020B0604030504040204" pitchFamily="50" charset="-128"/>
              <a:ea typeface="Meiryo UI" panose="020B0604030504040204" pitchFamily="50" charset="-128"/>
            </a:rPr>
            <a:t>1</a:t>
          </a:r>
          <a:endParaRPr kumimoji="1" lang="ja-JP" altLang="en-US" sz="12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oneCellAnchor>
    <xdr:from>
      <xdr:col>2</xdr:col>
      <xdr:colOff>1836778</xdr:colOff>
      <xdr:row>14</xdr:row>
      <xdr:rowOff>0</xdr:rowOff>
    </xdr:from>
    <xdr:ext cx="582532" cy="254044"/>
    <xdr:sp macro="" textlink="">
      <xdr:nvSpPr>
        <xdr:cNvPr id="12" name="テキスト ボックス 11">
          <a:extLst>
            <a:ext uri="{FF2B5EF4-FFF2-40B4-BE49-F238E27FC236}">
              <a16:creationId xmlns:a16="http://schemas.microsoft.com/office/drawing/2014/main" id="{D73BC065-06CD-44DB-9B40-588D73408FE4}"/>
            </a:ext>
          </a:extLst>
        </xdr:cNvPr>
        <xdr:cNvSpPr txBox="1"/>
      </xdr:nvSpPr>
      <xdr:spPr>
        <a:xfrm>
          <a:off x="3027403" y="1800225"/>
          <a:ext cx="582532" cy="254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0" tIns="0" rIns="0" bIns="0" rtlCol="0" anchor="t">
          <a:spAutoFit/>
        </a:bodyPr>
        <a:lstStyle/>
        <a:p>
          <a:r>
            <a:rPr kumimoji="1" lang="ja-JP" altLang="en-US" sz="1200" b="1">
              <a:solidFill>
                <a:sysClr val="windowText" lastClr="000000"/>
              </a:solidFill>
              <a:latin typeface="Meiryo UI" panose="020B0604030504040204" pitchFamily="50" charset="-128"/>
              <a:ea typeface="Meiryo UI" panose="020B0604030504040204" pitchFamily="50" charset="-128"/>
            </a:rPr>
            <a:t>ステップ</a:t>
          </a:r>
          <a:r>
            <a:rPr kumimoji="1" lang="en-US" altLang="ja-JP" sz="1200" b="1">
              <a:solidFill>
                <a:sysClr val="windowText" lastClr="000000"/>
              </a:solidFill>
              <a:latin typeface="Meiryo UI" panose="020B0604030504040204" pitchFamily="50" charset="-128"/>
              <a:ea typeface="Meiryo UI" panose="020B0604030504040204" pitchFamily="50" charset="-128"/>
            </a:rPr>
            <a:t>2</a:t>
          </a:r>
          <a:endParaRPr kumimoji="1" lang="ja-JP" altLang="en-US" sz="12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oneCellAnchor>
    <xdr:from>
      <xdr:col>4</xdr:col>
      <xdr:colOff>598528</xdr:colOff>
      <xdr:row>14</xdr:row>
      <xdr:rowOff>9525</xdr:rowOff>
    </xdr:from>
    <xdr:ext cx="582532" cy="254044"/>
    <xdr:sp macro="" textlink="">
      <xdr:nvSpPr>
        <xdr:cNvPr id="13" name="テキスト ボックス 12">
          <a:extLst>
            <a:ext uri="{FF2B5EF4-FFF2-40B4-BE49-F238E27FC236}">
              <a16:creationId xmlns:a16="http://schemas.microsoft.com/office/drawing/2014/main" id="{39C24429-D343-4CC9-B7DA-E25136F94C0D}"/>
            </a:ext>
          </a:extLst>
        </xdr:cNvPr>
        <xdr:cNvSpPr txBox="1"/>
      </xdr:nvSpPr>
      <xdr:spPr>
        <a:xfrm>
          <a:off x="5256253" y="1809750"/>
          <a:ext cx="582532" cy="254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0" tIns="0" rIns="0" bIns="0" rtlCol="0" anchor="t">
          <a:spAutoFit/>
        </a:bodyPr>
        <a:lstStyle/>
        <a:p>
          <a:r>
            <a:rPr kumimoji="1" lang="ja-JP" altLang="en-US" sz="1200" b="1">
              <a:solidFill>
                <a:sysClr val="windowText" lastClr="000000"/>
              </a:solidFill>
              <a:latin typeface="Meiryo UI" panose="020B0604030504040204" pitchFamily="50" charset="-128"/>
              <a:ea typeface="Meiryo UI" panose="020B0604030504040204" pitchFamily="50" charset="-128"/>
            </a:rPr>
            <a:t>ステップ</a:t>
          </a:r>
          <a:r>
            <a:rPr kumimoji="1" lang="en-US" altLang="ja-JP" sz="1200" b="1">
              <a:solidFill>
                <a:sysClr val="windowText" lastClr="000000"/>
              </a:solidFill>
              <a:latin typeface="Meiryo UI" panose="020B0604030504040204" pitchFamily="50" charset="-128"/>
              <a:ea typeface="Meiryo UI" panose="020B0604030504040204" pitchFamily="50" charset="-128"/>
            </a:rPr>
            <a:t>3</a:t>
          </a:r>
          <a:endParaRPr kumimoji="1" lang="ja-JP" altLang="en-US" sz="12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twoCellAnchor>
    <xdr:from>
      <xdr:col>4</xdr:col>
      <xdr:colOff>183778</xdr:colOff>
      <xdr:row>15</xdr:row>
      <xdr:rowOff>76200</xdr:rowOff>
    </xdr:from>
    <xdr:to>
      <xdr:col>4</xdr:col>
      <xdr:colOff>440952</xdr:colOff>
      <xdr:row>24</xdr:row>
      <xdr:rowOff>76200</xdr:rowOff>
    </xdr:to>
    <xdr:sp macro="" textlink="">
      <xdr:nvSpPr>
        <xdr:cNvPr id="14" name="右中かっこ 13">
          <a:extLst>
            <a:ext uri="{FF2B5EF4-FFF2-40B4-BE49-F238E27FC236}">
              <a16:creationId xmlns:a16="http://schemas.microsoft.com/office/drawing/2014/main" id="{4E170187-4B20-42DC-9B79-22D9A4C479E1}"/>
            </a:ext>
          </a:extLst>
        </xdr:cNvPr>
        <xdr:cNvSpPr/>
      </xdr:nvSpPr>
      <xdr:spPr>
        <a:xfrm>
          <a:off x="4841503" y="2076450"/>
          <a:ext cx="257174" cy="1800225"/>
        </a:xfrm>
        <a:prstGeom prst="rightBrace">
          <a:avLst>
            <a:gd name="adj1" fmla="val 23485"/>
            <a:gd name="adj2" fmla="val 20371"/>
          </a:avLst>
        </a:prstGeom>
        <a:ln w="19050">
          <a:extLst>
            <a:ext uri="{C807C97D-BFC1-408E-A445-0C87EB9F89A2}">
              <ask:lineSketchStyleProps xmlns:ask="http://schemas.microsoft.com/office/drawing/2018/sketchyshapes" sd="1219033472">
                <a:custGeom>
                  <a:avLst/>
                  <a:gdLst>
                    <a:gd name="connsiteX0" fmla="*/ 0 w 352425"/>
                    <a:gd name="connsiteY0" fmla="*/ 0 h 1800225"/>
                    <a:gd name="connsiteX1" fmla="*/ 176213 w 352425"/>
                    <a:gd name="connsiteY1" fmla="*/ 29368 h 1800225"/>
                    <a:gd name="connsiteX2" fmla="*/ 176213 w 352425"/>
                    <a:gd name="connsiteY2" fmla="*/ 870745 h 1800225"/>
                    <a:gd name="connsiteX3" fmla="*/ 352426 w 352425"/>
                    <a:gd name="connsiteY3" fmla="*/ 900113 h 1800225"/>
                    <a:gd name="connsiteX4" fmla="*/ 176213 w 352425"/>
                    <a:gd name="connsiteY4" fmla="*/ 929481 h 1800225"/>
                    <a:gd name="connsiteX5" fmla="*/ 176213 w 352425"/>
                    <a:gd name="connsiteY5" fmla="*/ 1770857 h 1800225"/>
                    <a:gd name="connsiteX6" fmla="*/ 0 w 352425"/>
                    <a:gd name="connsiteY6" fmla="*/ 1800225 h 1800225"/>
                    <a:gd name="connsiteX7" fmla="*/ 0 w 352425"/>
                    <a:gd name="connsiteY7" fmla="*/ 0 h 1800225"/>
                    <a:gd name="connsiteX0" fmla="*/ 0 w 352425"/>
                    <a:gd name="connsiteY0" fmla="*/ 0 h 1800225"/>
                    <a:gd name="connsiteX1" fmla="*/ 176213 w 352425"/>
                    <a:gd name="connsiteY1" fmla="*/ 29368 h 1800225"/>
                    <a:gd name="connsiteX2" fmla="*/ 176213 w 352425"/>
                    <a:gd name="connsiteY2" fmla="*/ 870745 h 1800225"/>
                    <a:gd name="connsiteX3" fmla="*/ 352426 w 352425"/>
                    <a:gd name="connsiteY3" fmla="*/ 900113 h 1800225"/>
                    <a:gd name="connsiteX4" fmla="*/ 176213 w 352425"/>
                    <a:gd name="connsiteY4" fmla="*/ 929481 h 1800225"/>
                    <a:gd name="connsiteX5" fmla="*/ 176213 w 352425"/>
                    <a:gd name="connsiteY5" fmla="*/ 1770857 h 1800225"/>
                    <a:gd name="connsiteX6" fmla="*/ 0 w 352425"/>
                    <a:gd name="connsiteY6" fmla="*/ 1800225 h 18002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352425" h="1800225" stroke="0" extrusionOk="0">
                      <a:moveTo>
                        <a:pt x="0" y="0"/>
                      </a:moveTo>
                      <a:cubicBezTo>
                        <a:pt x="96362" y="-591"/>
                        <a:pt x="175064" y="13580"/>
                        <a:pt x="176213" y="29368"/>
                      </a:cubicBezTo>
                      <a:cubicBezTo>
                        <a:pt x="175068" y="150550"/>
                        <a:pt x="168426" y="705982"/>
                        <a:pt x="176213" y="870745"/>
                      </a:cubicBezTo>
                      <a:cubicBezTo>
                        <a:pt x="167577" y="895398"/>
                        <a:pt x="253510" y="908934"/>
                        <a:pt x="352426" y="900113"/>
                      </a:cubicBezTo>
                      <a:cubicBezTo>
                        <a:pt x="253722" y="899356"/>
                        <a:pt x="177006" y="913641"/>
                        <a:pt x="176213" y="929481"/>
                      </a:cubicBezTo>
                      <a:cubicBezTo>
                        <a:pt x="112673" y="1224888"/>
                        <a:pt x="180400" y="1534135"/>
                        <a:pt x="176213" y="1770857"/>
                      </a:cubicBezTo>
                      <a:cubicBezTo>
                        <a:pt x="167489" y="1785740"/>
                        <a:pt x="94415" y="1802960"/>
                        <a:pt x="0" y="1800225"/>
                      </a:cubicBezTo>
                      <a:cubicBezTo>
                        <a:pt x="-148447" y="1522810"/>
                        <a:pt x="103135" y="476382"/>
                        <a:pt x="0" y="0"/>
                      </a:cubicBezTo>
                      <a:close/>
                    </a:path>
                    <a:path w="352425" h="1800225" fill="none" extrusionOk="0">
                      <a:moveTo>
                        <a:pt x="0" y="0"/>
                      </a:moveTo>
                      <a:cubicBezTo>
                        <a:pt x="98782" y="818"/>
                        <a:pt x="177234" y="13394"/>
                        <a:pt x="176213" y="29368"/>
                      </a:cubicBezTo>
                      <a:cubicBezTo>
                        <a:pt x="136944" y="157612"/>
                        <a:pt x="122388" y="672767"/>
                        <a:pt x="176213" y="870745"/>
                      </a:cubicBezTo>
                      <a:cubicBezTo>
                        <a:pt x="179484" y="891833"/>
                        <a:pt x="256636" y="915962"/>
                        <a:pt x="352426" y="900113"/>
                      </a:cubicBezTo>
                      <a:cubicBezTo>
                        <a:pt x="256628" y="902458"/>
                        <a:pt x="178246" y="915752"/>
                        <a:pt x="176213" y="929481"/>
                      </a:cubicBezTo>
                      <a:cubicBezTo>
                        <a:pt x="121868" y="1145315"/>
                        <a:pt x="209535" y="1542117"/>
                        <a:pt x="176213" y="1770857"/>
                      </a:cubicBezTo>
                      <a:cubicBezTo>
                        <a:pt x="171131" y="1787911"/>
                        <a:pt x="89336" y="1794716"/>
                        <a:pt x="0" y="1800225"/>
                      </a:cubicBezTo>
                    </a:path>
                  </a:pathLst>
                </a:custGeom>
                <ask:type>
                  <ask:lineSketchNone/>
                </ask:type>
              </ask:lineSketchStyleProps>
            </a:ext>
          </a:extLst>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2247901</xdr:colOff>
      <xdr:row>41</xdr:row>
      <xdr:rowOff>9525</xdr:rowOff>
    </xdr:from>
    <xdr:to>
      <xdr:col>4</xdr:col>
      <xdr:colOff>2981325</xdr:colOff>
      <xdr:row>44</xdr:row>
      <xdr:rowOff>85726</xdr:rowOff>
    </xdr:to>
    <xdr:sp macro="" textlink="">
      <xdr:nvSpPr>
        <xdr:cNvPr id="20" name="正方形/長方形 19">
          <a:extLst>
            <a:ext uri="{FF2B5EF4-FFF2-40B4-BE49-F238E27FC236}">
              <a16:creationId xmlns:a16="http://schemas.microsoft.com/office/drawing/2014/main" id="{18337784-B6D9-4E06-8F0E-4C01A1D414E7}"/>
            </a:ext>
          </a:extLst>
        </xdr:cNvPr>
        <xdr:cNvSpPr/>
      </xdr:nvSpPr>
      <xdr:spPr>
        <a:xfrm>
          <a:off x="3438526" y="8210550"/>
          <a:ext cx="4200524" cy="676276"/>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0</xdr:rowOff>
    </xdr:from>
    <xdr:to>
      <xdr:col>11</xdr:col>
      <xdr:colOff>0</xdr:colOff>
      <xdr:row>4</xdr:row>
      <xdr:rowOff>173389</xdr:rowOff>
    </xdr:to>
    <xdr:sp macro="" textlink="">
      <xdr:nvSpPr>
        <xdr:cNvPr id="3" name="正方形/長方形 2">
          <a:extLst>
            <a:ext uri="{FF2B5EF4-FFF2-40B4-BE49-F238E27FC236}">
              <a16:creationId xmlns:a16="http://schemas.microsoft.com/office/drawing/2014/main" id="{79CD5ECD-023A-4E34-A640-84F09569671A}"/>
            </a:ext>
          </a:extLst>
        </xdr:cNvPr>
        <xdr:cNvSpPr/>
      </xdr:nvSpPr>
      <xdr:spPr>
        <a:xfrm>
          <a:off x="4863353" y="403412"/>
          <a:ext cx="5614147" cy="778506"/>
        </a:xfrm>
        <a:prstGeom prst="rect">
          <a:avLst/>
        </a:prstGeom>
      </xdr:spPr>
      <xdr:style>
        <a:lnRef idx="2">
          <a:schemeClr val="accent1"/>
        </a:lnRef>
        <a:fillRef idx="1">
          <a:schemeClr val="lt1"/>
        </a:fillRef>
        <a:effectRef idx="0">
          <a:schemeClr val="accent1"/>
        </a:effectRef>
        <a:fontRef idx="minor">
          <a:schemeClr val="dk1"/>
        </a:fontRef>
      </xdr:style>
      <xdr:txBody>
        <a:bodyPr vertOverflow="overflow" horzOverflow="overflow" lIns="36000" tIns="36000" rIns="36000" bIns="36000" rtlCol="0" anchor="t"/>
        <a:lstStyle/>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凡例</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　 </a:t>
          </a:r>
          <a:r>
            <a:rPr kumimoji="1" lang="ja-JP" altLang="en-US" sz="1100">
              <a:solidFill>
                <a:srgbClr val="C00000"/>
              </a:solidFill>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：記入必要　　　　　　</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：記入不要</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　　　　　　</a:t>
          </a:r>
          <a:r>
            <a:rPr kumimoji="1" lang="ja-JP" altLang="en-US" sz="1100">
              <a:solidFill>
                <a:srgbClr val="002060"/>
              </a:solidFill>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：記入必要（ただし「</a:t>
          </a:r>
          <a:r>
            <a:rPr kumimoji="1" lang="en-US" altLang="ja-JP" sz="1100">
              <a:latin typeface="Meiryo UI" panose="020B0604030504040204" pitchFamily="50" charset="-128"/>
              <a:ea typeface="Meiryo UI" panose="020B0604030504040204" pitchFamily="50" charset="-128"/>
            </a:rPr>
            <a:t>2-4</a:t>
          </a:r>
          <a:r>
            <a:rPr kumimoji="1" lang="ja-JP" altLang="en-US" sz="1100">
              <a:latin typeface="Meiryo UI" panose="020B0604030504040204" pitchFamily="50" charset="-128"/>
              <a:ea typeface="Meiryo UI" panose="020B0604030504040204" pitchFamily="50" charset="-128"/>
            </a:rPr>
            <a:t>」で対象外とした場合は不要）</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100853</xdr:colOff>
      <xdr:row>29</xdr:row>
      <xdr:rowOff>16807</xdr:rowOff>
    </xdr:from>
    <xdr:to>
      <xdr:col>1</xdr:col>
      <xdr:colOff>3991536</xdr:colOff>
      <xdr:row>42</xdr:row>
      <xdr:rowOff>161364</xdr:rowOff>
    </xdr:to>
    <xdr:graphicFrame macro="">
      <xdr:nvGraphicFramePr>
        <xdr:cNvPr id="2" name="グラフ 1">
          <a:extLst>
            <a:ext uri="{FF2B5EF4-FFF2-40B4-BE49-F238E27FC236}">
              <a16:creationId xmlns:a16="http://schemas.microsoft.com/office/drawing/2014/main" id="{2A898ADC-2A07-4099-84F7-A6FB89D4DE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93649</xdr:colOff>
      <xdr:row>50</xdr:row>
      <xdr:rowOff>37539</xdr:rowOff>
    </xdr:from>
    <xdr:to>
      <xdr:col>1</xdr:col>
      <xdr:colOff>4004502</xdr:colOff>
      <xdr:row>63</xdr:row>
      <xdr:rowOff>127344</xdr:rowOff>
    </xdr:to>
    <xdr:graphicFrame macro="">
      <xdr:nvGraphicFramePr>
        <xdr:cNvPr id="3" name="グラフ 2">
          <a:extLst>
            <a:ext uri="{FF2B5EF4-FFF2-40B4-BE49-F238E27FC236}">
              <a16:creationId xmlns:a16="http://schemas.microsoft.com/office/drawing/2014/main" id="{8FA7A8EE-9C08-452C-BDAB-67CE24269B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122064</xdr:colOff>
      <xdr:row>72</xdr:row>
      <xdr:rowOff>42340</xdr:rowOff>
    </xdr:from>
    <xdr:to>
      <xdr:col>1</xdr:col>
      <xdr:colOff>4032917</xdr:colOff>
      <xdr:row>85</xdr:row>
      <xdr:rowOff>129747</xdr:rowOff>
    </xdr:to>
    <xdr:graphicFrame macro="">
      <xdr:nvGraphicFramePr>
        <xdr:cNvPr id="4" name="グラフ 3">
          <a:extLst>
            <a:ext uri="{FF2B5EF4-FFF2-40B4-BE49-F238E27FC236}">
              <a16:creationId xmlns:a16="http://schemas.microsoft.com/office/drawing/2014/main" id="{67F657C5-E31B-4363-B840-4F0452B6B7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31</xdr:row>
      <xdr:rowOff>33617</xdr:rowOff>
    </xdr:from>
    <xdr:to>
      <xdr:col>6</xdr:col>
      <xdr:colOff>661146</xdr:colOff>
      <xdr:row>44</xdr:row>
      <xdr:rowOff>154641</xdr:rowOff>
    </xdr:to>
    <xdr:graphicFrame macro="">
      <xdr:nvGraphicFramePr>
        <xdr:cNvPr id="2" name="グラフ 1">
          <a:extLst>
            <a:ext uri="{FF2B5EF4-FFF2-40B4-BE49-F238E27FC236}">
              <a16:creationId xmlns:a16="http://schemas.microsoft.com/office/drawing/2014/main" id="{FB587C35-7EA6-43A8-BB97-CAE3610810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13</xdr:row>
      <xdr:rowOff>11205</xdr:rowOff>
    </xdr:from>
    <xdr:to>
      <xdr:col>9</xdr:col>
      <xdr:colOff>1008529</xdr:colOff>
      <xdr:row>28</xdr:row>
      <xdr:rowOff>67236</xdr:rowOff>
    </xdr:to>
    <xdr:graphicFrame macro="">
      <xdr:nvGraphicFramePr>
        <xdr:cNvPr id="3" name="グラフ 2">
          <a:extLst>
            <a:ext uri="{FF2B5EF4-FFF2-40B4-BE49-F238E27FC236}">
              <a16:creationId xmlns:a16="http://schemas.microsoft.com/office/drawing/2014/main" id="{8193D95A-57CF-4ADE-A38D-E8D02FFBAA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100853</xdr:colOff>
      <xdr:row>29</xdr:row>
      <xdr:rowOff>16807</xdr:rowOff>
    </xdr:from>
    <xdr:to>
      <xdr:col>1</xdr:col>
      <xdr:colOff>3991536</xdr:colOff>
      <xdr:row>42</xdr:row>
      <xdr:rowOff>161364</xdr:rowOff>
    </xdr:to>
    <xdr:graphicFrame macro="">
      <xdr:nvGraphicFramePr>
        <xdr:cNvPr id="2" name="グラフ 1">
          <a:extLst>
            <a:ext uri="{FF2B5EF4-FFF2-40B4-BE49-F238E27FC236}">
              <a16:creationId xmlns:a16="http://schemas.microsoft.com/office/drawing/2014/main" id="{9E734E2E-0FAE-4B9E-90AC-4F37B5E6FD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93649</xdr:colOff>
      <xdr:row>50</xdr:row>
      <xdr:rowOff>37539</xdr:rowOff>
    </xdr:from>
    <xdr:to>
      <xdr:col>1</xdr:col>
      <xdr:colOff>4004502</xdr:colOff>
      <xdr:row>63</xdr:row>
      <xdr:rowOff>127344</xdr:rowOff>
    </xdr:to>
    <xdr:graphicFrame macro="">
      <xdr:nvGraphicFramePr>
        <xdr:cNvPr id="4" name="グラフ 3">
          <a:extLst>
            <a:ext uri="{FF2B5EF4-FFF2-40B4-BE49-F238E27FC236}">
              <a16:creationId xmlns:a16="http://schemas.microsoft.com/office/drawing/2014/main" id="{5997B334-FD2F-4424-BC10-F50854BBF0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122064</xdr:colOff>
      <xdr:row>72</xdr:row>
      <xdr:rowOff>42340</xdr:rowOff>
    </xdr:from>
    <xdr:to>
      <xdr:col>1</xdr:col>
      <xdr:colOff>4032917</xdr:colOff>
      <xdr:row>85</xdr:row>
      <xdr:rowOff>129747</xdr:rowOff>
    </xdr:to>
    <xdr:graphicFrame macro="">
      <xdr:nvGraphicFramePr>
        <xdr:cNvPr id="7" name="グラフ 6">
          <a:extLst>
            <a:ext uri="{FF2B5EF4-FFF2-40B4-BE49-F238E27FC236}">
              <a16:creationId xmlns:a16="http://schemas.microsoft.com/office/drawing/2014/main" id="{909B6F52-951C-4BCD-AE8D-301603F552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31</xdr:row>
      <xdr:rowOff>33617</xdr:rowOff>
    </xdr:from>
    <xdr:to>
      <xdr:col>6</xdr:col>
      <xdr:colOff>661146</xdr:colOff>
      <xdr:row>44</xdr:row>
      <xdr:rowOff>154641</xdr:rowOff>
    </xdr:to>
    <xdr:graphicFrame macro="">
      <xdr:nvGraphicFramePr>
        <xdr:cNvPr id="2" name="グラフ 1">
          <a:extLst>
            <a:ext uri="{FF2B5EF4-FFF2-40B4-BE49-F238E27FC236}">
              <a16:creationId xmlns:a16="http://schemas.microsoft.com/office/drawing/2014/main" id="{B1E294A6-586A-4606-8738-932C2FD86A3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13</xdr:row>
      <xdr:rowOff>11205</xdr:rowOff>
    </xdr:from>
    <xdr:to>
      <xdr:col>9</xdr:col>
      <xdr:colOff>1008529</xdr:colOff>
      <xdr:row>28</xdr:row>
      <xdr:rowOff>67236</xdr:rowOff>
    </xdr:to>
    <xdr:graphicFrame macro="">
      <xdr:nvGraphicFramePr>
        <xdr:cNvPr id="3" name="グラフ 2">
          <a:extLst>
            <a:ext uri="{FF2B5EF4-FFF2-40B4-BE49-F238E27FC236}">
              <a16:creationId xmlns:a16="http://schemas.microsoft.com/office/drawing/2014/main" id="{3DBE59C2-CCE2-4299-95CD-020F5E27B2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0.42101</cdr:x>
      <cdr:y>0.03169</cdr:y>
    </cdr:from>
    <cdr:to>
      <cdr:x>0.58882</cdr:x>
      <cdr:y>0.10802</cdr:y>
    </cdr:to>
    <cdr:sp macro="" textlink="">
      <cdr:nvSpPr>
        <cdr:cNvPr id="2" name="正方形/長方形 1">
          <a:extLst xmlns:a="http://schemas.openxmlformats.org/drawingml/2006/main">
            <a:ext uri="{FF2B5EF4-FFF2-40B4-BE49-F238E27FC236}">
              <a16:creationId xmlns:a16="http://schemas.microsoft.com/office/drawing/2014/main" id="{BC27764B-AFB9-493D-81C6-B2740D5A7958}"/>
            </a:ext>
          </a:extLst>
        </cdr:cNvPr>
        <cdr:cNvSpPr/>
      </cdr:nvSpPr>
      <cdr:spPr>
        <a:xfrm xmlns:a="http://schemas.openxmlformats.org/drawingml/2006/main">
          <a:off x="2660815" y="97644"/>
          <a:ext cx="1060575" cy="235226"/>
        </a:xfrm>
        <a:prstGeom xmlns:a="http://schemas.openxmlformats.org/drawingml/2006/main" prst="rect">
          <a:avLst/>
        </a:prstGeom>
        <a:noFill xmlns:a="http://schemas.openxmlformats.org/drawingml/2006/main"/>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ja-JP"/>
        </a:p>
      </cdr:txBody>
    </cdr:sp>
  </cdr:relSizeAnchor>
</c:userShapes>
</file>

<file path=xl/drawings/drawing8.xml><?xml version="1.0" encoding="utf-8"?>
<xdr:wsDr xmlns:xdr="http://schemas.openxmlformats.org/drawingml/2006/spreadsheetDrawing" xmlns:a="http://schemas.openxmlformats.org/drawingml/2006/main">
  <xdr:twoCellAnchor editAs="oneCell">
    <xdr:from>
      <xdr:col>1</xdr:col>
      <xdr:colOff>85725</xdr:colOff>
      <xdr:row>1</xdr:row>
      <xdr:rowOff>695325</xdr:rowOff>
    </xdr:from>
    <xdr:to>
      <xdr:col>1</xdr:col>
      <xdr:colOff>933450</xdr:colOff>
      <xdr:row>1</xdr:row>
      <xdr:rowOff>988402</xdr:rowOff>
    </xdr:to>
    <xdr:pic>
      <xdr:nvPicPr>
        <xdr:cNvPr id="2" name="図 1">
          <a:hlinkClick xmlns:r="http://schemas.openxmlformats.org/officeDocument/2006/relationships" r:id="rId1"/>
          <a:extLst>
            <a:ext uri="{FF2B5EF4-FFF2-40B4-BE49-F238E27FC236}">
              <a16:creationId xmlns:a16="http://schemas.microsoft.com/office/drawing/2014/main" id="{60EE3AA3-FCD7-44BB-85C1-213B226D07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1525" y="942975"/>
          <a:ext cx="847725" cy="2930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342902</xdr:colOff>
      <xdr:row>1</xdr:row>
      <xdr:rowOff>161042</xdr:rowOff>
    </xdr:from>
    <xdr:to>
      <xdr:col>4</xdr:col>
      <xdr:colOff>2319618</xdr:colOff>
      <xdr:row>2</xdr:row>
      <xdr:rowOff>42907</xdr:rowOff>
    </xdr:to>
    <xdr:sp macro="" textlink="">
      <xdr:nvSpPr>
        <xdr:cNvPr id="2" name="正方形/長方形 1">
          <a:extLst>
            <a:ext uri="{FF2B5EF4-FFF2-40B4-BE49-F238E27FC236}">
              <a16:creationId xmlns:a16="http://schemas.microsoft.com/office/drawing/2014/main" id="{838D527A-6C00-489E-8EF6-D421307A8872}"/>
            </a:ext>
          </a:extLst>
        </xdr:cNvPr>
        <xdr:cNvSpPr/>
      </xdr:nvSpPr>
      <xdr:spPr>
        <a:xfrm>
          <a:off x="1476377" y="408692"/>
          <a:ext cx="3776941" cy="2819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b="1">
              <a:solidFill>
                <a:sysClr val="windowText" lastClr="000000"/>
              </a:solidFill>
              <a:latin typeface="Meiryo UI" panose="020B0604030504040204" pitchFamily="50" charset="-128"/>
              <a:ea typeface="Meiryo UI" panose="020B0604030504040204" pitchFamily="50" charset="-128"/>
            </a:rPr>
            <a:t>※</a:t>
          </a:r>
          <a:r>
            <a:rPr kumimoji="1" lang="ja-JP" altLang="en-US" sz="1000" b="1">
              <a:solidFill>
                <a:sysClr val="windowText" lastClr="000000"/>
              </a:solidFill>
              <a:latin typeface="Meiryo UI" panose="020B0604030504040204" pitchFamily="50" charset="-128"/>
              <a:ea typeface="Meiryo UI" panose="020B0604030504040204" pitchFamily="50" charset="-128"/>
            </a:rPr>
            <a:t>太字：「システム及びソフトウェア品質モデル」の品質特性より</a:t>
          </a:r>
        </a:p>
      </xdr:txBody>
    </xdr:sp>
    <xdr:clientData/>
  </xdr:twoCellAnchor>
  <xdr:twoCellAnchor>
    <xdr:from>
      <xdr:col>4</xdr:col>
      <xdr:colOff>1183268</xdr:colOff>
      <xdr:row>0</xdr:row>
      <xdr:rowOff>8114</xdr:rowOff>
    </xdr:from>
    <xdr:to>
      <xdr:col>4</xdr:col>
      <xdr:colOff>4123508</xdr:colOff>
      <xdr:row>1</xdr:row>
      <xdr:rowOff>32708</xdr:rowOff>
    </xdr:to>
    <xdr:sp macro="" textlink="">
      <xdr:nvSpPr>
        <xdr:cNvPr id="3" name="正方形/長方形 2">
          <a:extLst>
            <a:ext uri="{FF2B5EF4-FFF2-40B4-BE49-F238E27FC236}">
              <a16:creationId xmlns:a16="http://schemas.microsoft.com/office/drawing/2014/main" id="{EA175F1D-BE59-40C3-ABCF-38226B8ACF1E}"/>
            </a:ext>
          </a:extLst>
        </xdr:cNvPr>
        <xdr:cNvSpPr/>
      </xdr:nvSpPr>
      <xdr:spPr>
        <a:xfrm>
          <a:off x="4116968" y="8114"/>
          <a:ext cx="2940240" cy="27224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kumimoji="1" lang="en-US" altLang="ja-JP" sz="1100" b="0" u="sng">
              <a:solidFill>
                <a:sysClr val="windowText" lastClr="000000"/>
              </a:solidFill>
              <a:latin typeface="Meiryo UI" panose="020B0604030504040204" pitchFamily="50" charset="-128"/>
              <a:ea typeface="Meiryo UI" panose="020B0604030504040204" pitchFamily="50" charset="-128"/>
            </a:rPr>
            <a:t>※</a:t>
          </a:r>
          <a:r>
            <a:rPr kumimoji="1" lang="ja-JP" altLang="en-US" sz="1100" b="0" u="sng">
              <a:solidFill>
                <a:sysClr val="windowText" lastClr="000000"/>
              </a:solidFill>
              <a:latin typeface="Meiryo UI" panose="020B0604030504040204" pitchFamily="50" charset="-128"/>
              <a:ea typeface="Meiryo UI" panose="020B0604030504040204" pitchFamily="50" charset="-128"/>
            </a:rPr>
            <a:t>新規開発でなく、運用・保守フェーズが対象</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022AD-D1B7-4D4A-93A6-267206B6E644}">
  <dimension ref="A1:I6"/>
  <sheetViews>
    <sheetView workbookViewId="0"/>
  </sheetViews>
  <sheetFormatPr defaultRowHeight="18.75"/>
  <cols>
    <col min="1" max="1" width="21.375" bestFit="1" customWidth="1"/>
    <col min="2" max="2" width="15.125" bestFit="1" customWidth="1"/>
    <col min="3" max="3" width="18.875" bestFit="1" customWidth="1"/>
    <col min="4" max="5" width="11" bestFit="1" customWidth="1"/>
  </cols>
  <sheetData>
    <row r="1" spans="1:9">
      <c r="A1" s="22" t="s">
        <v>153</v>
      </c>
      <c r="B1" s="22" t="s">
        <v>154</v>
      </c>
      <c r="C1" s="22" t="s">
        <v>155</v>
      </c>
      <c r="D1" s="22" t="s">
        <v>156</v>
      </c>
      <c r="E1" s="22" t="s">
        <v>157</v>
      </c>
      <c r="F1" s="22" t="s">
        <v>186</v>
      </c>
      <c r="G1" s="22" t="s">
        <v>30</v>
      </c>
      <c r="H1" s="22" t="s">
        <v>96</v>
      </c>
      <c r="I1" s="22" t="s">
        <v>97</v>
      </c>
    </row>
    <row r="2" spans="1:9">
      <c r="A2" s="23"/>
      <c r="B2" s="23"/>
      <c r="C2" s="23"/>
      <c r="D2" s="23"/>
      <c r="E2" s="23"/>
      <c r="F2" s="23"/>
      <c r="G2" s="262"/>
      <c r="H2" s="23"/>
      <c r="I2" s="23"/>
    </row>
    <row r="3" spans="1:9">
      <c r="A3" s="23" t="s">
        <v>162</v>
      </c>
      <c r="B3" s="23" t="s">
        <v>163</v>
      </c>
      <c r="C3" s="23" t="s">
        <v>172</v>
      </c>
      <c r="D3" s="23" t="s">
        <v>172</v>
      </c>
      <c r="E3" s="23" t="s">
        <v>172</v>
      </c>
      <c r="F3" s="23" t="s">
        <v>187</v>
      </c>
      <c r="G3" s="262">
        <v>0.5</v>
      </c>
      <c r="H3" s="23" t="s">
        <v>189</v>
      </c>
      <c r="I3" s="23" t="s">
        <v>189</v>
      </c>
    </row>
    <row r="4" spans="1:9">
      <c r="A4" s="23" t="s">
        <v>166</v>
      </c>
      <c r="B4" s="23" t="s">
        <v>169</v>
      </c>
      <c r="C4" s="23" t="s">
        <v>167</v>
      </c>
      <c r="D4" s="23" t="s">
        <v>167</v>
      </c>
      <c r="E4" s="23" t="s">
        <v>167</v>
      </c>
      <c r="F4" s="23" t="s">
        <v>188</v>
      </c>
      <c r="G4" s="262">
        <v>1</v>
      </c>
      <c r="H4" s="23" t="s">
        <v>190</v>
      </c>
      <c r="I4" s="23" t="s">
        <v>190</v>
      </c>
    </row>
    <row r="5" spans="1:9">
      <c r="B5" s="23" t="s">
        <v>171</v>
      </c>
      <c r="C5" s="23" t="s">
        <v>168</v>
      </c>
      <c r="D5" s="23" t="s">
        <v>168</v>
      </c>
      <c r="E5" s="23" t="s">
        <v>168</v>
      </c>
      <c r="G5" s="262">
        <v>1.5</v>
      </c>
      <c r="H5" s="23" t="s">
        <v>191</v>
      </c>
      <c r="I5" s="23" t="s">
        <v>191</v>
      </c>
    </row>
    <row r="6" spans="1:9">
      <c r="G6" s="262">
        <v>2</v>
      </c>
    </row>
  </sheetData>
  <phoneticPr fontId="9"/>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06414-72CB-401B-AC04-0BC2F81339CA}">
  <sheetPr>
    <pageSetUpPr fitToPage="1"/>
  </sheetPr>
  <dimension ref="A1:K18"/>
  <sheetViews>
    <sheetView workbookViewId="0"/>
  </sheetViews>
  <sheetFormatPr defaultRowHeight="15.75" outlineLevelCol="1"/>
  <cols>
    <col min="1" max="1" width="9" style="1"/>
    <col min="2" max="2" width="5.125" style="1" bestFit="1" customWidth="1"/>
    <col min="3" max="3" width="13" style="1" customWidth="1"/>
    <col min="4" max="5" width="54" style="67" customWidth="1" outlineLevel="1"/>
    <col min="6" max="6" width="10.75" style="1" bestFit="1" customWidth="1"/>
    <col min="7" max="7" width="54.5" style="1" customWidth="1"/>
    <col min="8" max="8" width="11" style="42" customWidth="1"/>
    <col min="9" max="9" width="52.5" style="1" customWidth="1"/>
    <col min="10" max="10" width="10.25" style="6" customWidth="1"/>
    <col min="11" max="11" width="19" style="17" customWidth="1"/>
    <col min="12" max="16384" width="9" style="1"/>
  </cols>
  <sheetData>
    <row r="1" spans="1:11" s="6" customFormat="1">
      <c r="A1" s="61"/>
      <c r="C1" s="61"/>
      <c r="D1" s="66"/>
      <c r="E1" s="66"/>
      <c r="F1" s="61" t="s">
        <v>255</v>
      </c>
      <c r="H1" s="61"/>
      <c r="K1" s="62"/>
    </row>
    <row r="2" spans="1:11" s="6" customFormat="1">
      <c r="A2" s="61" t="s">
        <v>705</v>
      </c>
      <c r="C2" s="61"/>
      <c r="D2" s="66"/>
      <c r="E2" s="66"/>
      <c r="H2" s="61" t="s">
        <v>195</v>
      </c>
      <c r="K2" s="62"/>
    </row>
    <row r="3" spans="1:11" s="6" customFormat="1">
      <c r="A3" s="227"/>
      <c r="C3" s="61"/>
      <c r="D3" s="66"/>
      <c r="E3" s="66"/>
      <c r="H3" s="61"/>
      <c r="I3" s="61" t="s">
        <v>199</v>
      </c>
      <c r="K3" s="62"/>
    </row>
    <row r="4" spans="1:11" s="6" customFormat="1" ht="31.5">
      <c r="A4" s="47" t="s">
        <v>554</v>
      </c>
      <c r="B4" s="47" t="s">
        <v>36</v>
      </c>
      <c r="C4" s="47" t="s">
        <v>1</v>
      </c>
      <c r="D4" s="47" t="s">
        <v>93</v>
      </c>
      <c r="E4" s="47" t="s">
        <v>94</v>
      </c>
      <c r="F4" s="47" t="s">
        <v>81</v>
      </c>
      <c r="G4" s="47" t="s">
        <v>83</v>
      </c>
      <c r="H4" s="265" t="s">
        <v>30</v>
      </c>
      <c r="I4" s="16" t="s">
        <v>82</v>
      </c>
      <c r="J4" s="264" t="s">
        <v>553</v>
      </c>
      <c r="K4" s="62" t="s">
        <v>198</v>
      </c>
    </row>
    <row r="5" spans="1:11" ht="78.75">
      <c r="A5" s="332" t="s">
        <v>18</v>
      </c>
      <c r="B5" s="48">
        <v>1</v>
      </c>
      <c r="C5" s="49" t="s">
        <v>53</v>
      </c>
      <c r="D5" s="288" t="s">
        <v>731</v>
      </c>
      <c r="E5" s="288" t="s">
        <v>236</v>
      </c>
      <c r="F5" s="49" t="s">
        <v>54</v>
      </c>
      <c r="G5" s="49" t="s">
        <v>55</v>
      </c>
      <c r="H5" s="41"/>
      <c r="I5" s="4"/>
      <c r="J5" s="266">
        <f t="shared" ref="J5:J10" si="0">IF(SUM(H$5:H$10)=0,0,H5/SUM(H$5:H$10))</f>
        <v>0</v>
      </c>
      <c r="K5" s="347" t="s">
        <v>200</v>
      </c>
    </row>
    <row r="6" spans="1:11" ht="94.5">
      <c r="A6" s="332"/>
      <c r="B6" s="50">
        <v>2</v>
      </c>
      <c r="C6" s="51" t="s">
        <v>56</v>
      </c>
      <c r="D6" s="288" t="s">
        <v>732</v>
      </c>
      <c r="E6" s="288" t="s">
        <v>733</v>
      </c>
      <c r="F6" s="51" t="s">
        <v>57</v>
      </c>
      <c r="G6" s="51" t="s">
        <v>58</v>
      </c>
      <c r="H6" s="41"/>
      <c r="I6" s="4"/>
      <c r="J6" s="266">
        <f t="shared" si="0"/>
        <v>0</v>
      </c>
      <c r="K6" s="347"/>
    </row>
    <row r="7" spans="1:11" ht="94.5">
      <c r="A7" s="332"/>
      <c r="B7" s="48">
        <v>3</v>
      </c>
      <c r="C7" s="49" t="s">
        <v>59</v>
      </c>
      <c r="D7" s="288" t="s">
        <v>239</v>
      </c>
      <c r="E7" s="288" t="s">
        <v>734</v>
      </c>
      <c r="F7" s="49" t="s">
        <v>57</v>
      </c>
      <c r="G7" s="49" t="s">
        <v>60</v>
      </c>
      <c r="H7" s="41"/>
      <c r="I7" s="4"/>
      <c r="J7" s="266">
        <f t="shared" si="0"/>
        <v>0</v>
      </c>
      <c r="K7" s="347"/>
    </row>
    <row r="8" spans="1:11" ht="63">
      <c r="A8" s="332"/>
      <c r="B8" s="50">
        <v>4</v>
      </c>
      <c r="C8" s="51" t="s">
        <v>61</v>
      </c>
      <c r="D8" s="288" t="s">
        <v>735</v>
      </c>
      <c r="E8" s="288" t="s">
        <v>242</v>
      </c>
      <c r="F8" s="51" t="s">
        <v>57</v>
      </c>
      <c r="G8" s="51" t="s">
        <v>62</v>
      </c>
      <c r="H8" s="41"/>
      <c r="I8" s="4"/>
      <c r="J8" s="266">
        <f t="shared" si="0"/>
        <v>0</v>
      </c>
      <c r="K8" s="347"/>
    </row>
    <row r="9" spans="1:11" ht="47.25">
      <c r="A9" s="332"/>
      <c r="B9" s="48">
        <v>5</v>
      </c>
      <c r="C9" s="49" t="s">
        <v>19</v>
      </c>
      <c r="D9" s="288" t="s">
        <v>215</v>
      </c>
      <c r="E9" s="288" t="s">
        <v>699</v>
      </c>
      <c r="F9" s="49" t="s">
        <v>57</v>
      </c>
      <c r="G9" s="49" t="s">
        <v>63</v>
      </c>
      <c r="H9" s="41"/>
      <c r="I9" s="4"/>
      <c r="J9" s="266">
        <f t="shared" si="0"/>
        <v>0</v>
      </c>
      <c r="K9" s="347"/>
    </row>
    <row r="10" spans="1:11" ht="47.25">
      <c r="A10" s="332"/>
      <c r="B10" s="50">
        <v>6</v>
      </c>
      <c r="C10" s="51" t="s">
        <v>21</v>
      </c>
      <c r="D10" s="288" t="s">
        <v>217</v>
      </c>
      <c r="E10" s="288" t="s">
        <v>700</v>
      </c>
      <c r="F10" s="51" t="s">
        <v>57</v>
      </c>
      <c r="G10" s="51" t="s">
        <v>64</v>
      </c>
      <c r="H10" s="41"/>
      <c r="I10" s="4"/>
      <c r="J10" s="266">
        <f t="shared" si="0"/>
        <v>0</v>
      </c>
      <c r="K10" s="347"/>
    </row>
    <row r="11" spans="1:11" ht="47.25">
      <c r="A11" s="332" t="s">
        <v>65</v>
      </c>
      <c r="B11" s="48">
        <v>1</v>
      </c>
      <c r="C11" s="246" t="s">
        <v>66</v>
      </c>
      <c r="D11" s="288" t="s">
        <v>567</v>
      </c>
      <c r="E11" s="288" t="s">
        <v>243</v>
      </c>
      <c r="F11" s="246" t="s">
        <v>57</v>
      </c>
      <c r="G11" s="246" t="s">
        <v>67</v>
      </c>
      <c r="H11" s="253"/>
      <c r="I11" s="245"/>
      <c r="J11" s="267">
        <f t="shared" ref="J11:J18" si="1">IF(SUM(H$11:H$18)=0,0,H11/SUM(H$11:H$18))</f>
        <v>0</v>
      </c>
    </row>
    <row r="12" spans="1:11" ht="94.5">
      <c r="A12" s="332"/>
      <c r="B12" s="50">
        <v>2</v>
      </c>
      <c r="C12" s="247" t="s">
        <v>68</v>
      </c>
      <c r="D12" s="288" t="s">
        <v>244</v>
      </c>
      <c r="E12" s="288" t="s">
        <v>245</v>
      </c>
      <c r="F12" s="247" t="s">
        <v>57</v>
      </c>
      <c r="G12" s="247" t="s">
        <v>69</v>
      </c>
      <c r="H12" s="253"/>
      <c r="I12" s="245"/>
      <c r="J12" s="267">
        <f t="shared" si="1"/>
        <v>0</v>
      </c>
    </row>
    <row r="13" spans="1:11" ht="78.75">
      <c r="A13" s="332"/>
      <c r="B13" s="48">
        <v>3</v>
      </c>
      <c r="C13" s="246" t="s">
        <v>70</v>
      </c>
      <c r="D13" s="288" t="s">
        <v>246</v>
      </c>
      <c r="E13" s="288" t="s">
        <v>247</v>
      </c>
      <c r="F13" s="246" t="s">
        <v>57</v>
      </c>
      <c r="G13" s="246" t="s">
        <v>71</v>
      </c>
      <c r="H13" s="253"/>
      <c r="I13" s="245"/>
      <c r="J13" s="267">
        <f t="shared" si="1"/>
        <v>0</v>
      </c>
    </row>
    <row r="14" spans="1:11" ht="78.75">
      <c r="A14" s="332"/>
      <c r="B14" s="50">
        <v>4</v>
      </c>
      <c r="C14" s="247" t="s">
        <v>72</v>
      </c>
      <c r="D14" s="288" t="s">
        <v>736</v>
      </c>
      <c r="E14" s="288" t="s">
        <v>650</v>
      </c>
      <c r="F14" s="247" t="s">
        <v>57</v>
      </c>
      <c r="G14" s="247" t="s">
        <v>73</v>
      </c>
      <c r="H14" s="253"/>
      <c r="I14" s="245"/>
      <c r="J14" s="267">
        <f t="shared" si="1"/>
        <v>0</v>
      </c>
    </row>
    <row r="15" spans="1:11" ht="63">
      <c r="A15" s="332"/>
      <c r="B15" s="48">
        <v>5</v>
      </c>
      <c r="C15" s="246" t="s">
        <v>74</v>
      </c>
      <c r="D15" s="288" t="s">
        <v>248</v>
      </c>
      <c r="E15" s="288" t="s">
        <v>249</v>
      </c>
      <c r="F15" s="246" t="s">
        <v>57</v>
      </c>
      <c r="G15" s="246" t="s">
        <v>75</v>
      </c>
      <c r="H15" s="253"/>
      <c r="I15" s="245"/>
      <c r="J15" s="267">
        <f t="shared" si="1"/>
        <v>0</v>
      </c>
    </row>
    <row r="16" spans="1:11" ht="47.25">
      <c r="A16" s="332"/>
      <c r="B16" s="50">
        <v>6</v>
      </c>
      <c r="C16" s="247" t="s">
        <v>76</v>
      </c>
      <c r="D16" s="288" t="s">
        <v>250</v>
      </c>
      <c r="E16" s="288" t="s">
        <v>251</v>
      </c>
      <c r="F16" s="247" t="s">
        <v>57</v>
      </c>
      <c r="G16" s="247" t="s">
        <v>77</v>
      </c>
      <c r="H16" s="253"/>
      <c r="I16" s="245"/>
      <c r="J16" s="267">
        <f t="shared" si="1"/>
        <v>0</v>
      </c>
    </row>
    <row r="17" spans="1:10" ht="63">
      <c r="A17" s="332"/>
      <c r="B17" s="48">
        <v>7</v>
      </c>
      <c r="C17" s="246" t="s">
        <v>258</v>
      </c>
      <c r="D17" s="288" t="s">
        <v>259</v>
      </c>
      <c r="E17" s="288" t="s">
        <v>737</v>
      </c>
      <c r="F17" s="246" t="s">
        <v>57</v>
      </c>
      <c r="G17" s="246" t="s">
        <v>78</v>
      </c>
      <c r="H17" s="253"/>
      <c r="I17" s="245"/>
      <c r="J17" s="267">
        <f t="shared" si="1"/>
        <v>0</v>
      </c>
    </row>
    <row r="18" spans="1:10" ht="78.75">
      <c r="A18" s="332"/>
      <c r="B18" s="50">
        <v>8</v>
      </c>
      <c r="C18" s="247" t="s">
        <v>79</v>
      </c>
      <c r="D18" s="288" t="s">
        <v>253</v>
      </c>
      <c r="E18" s="288" t="s">
        <v>738</v>
      </c>
      <c r="F18" s="247" t="s">
        <v>57</v>
      </c>
      <c r="G18" s="247" t="s">
        <v>80</v>
      </c>
      <c r="H18" s="253"/>
      <c r="I18" s="245"/>
      <c r="J18" s="267">
        <f t="shared" si="1"/>
        <v>0</v>
      </c>
    </row>
  </sheetData>
  <mergeCells count="3">
    <mergeCell ref="A5:A10"/>
    <mergeCell ref="K5:K10"/>
    <mergeCell ref="A11:A18"/>
  </mergeCells>
  <phoneticPr fontId="9"/>
  <pageMargins left="0.23622047244094491" right="0.23622047244094491" top="0.74803149606299213" bottom="0.74803149606299213" header="0.31496062992125984" footer="0.31496062992125984"/>
  <pageSetup paperSize="9" scale="44" orientation="landscape" r:id="rId1"/>
  <headerFooter>
    <oddHeader>&amp;L&amp;A&amp;R&amp;F</oddHeader>
    <oddFooter>&amp;P / &amp;N ページ</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F60F1F-631F-4677-9D1B-AF917B994781}">
          <x14:formula1>
            <xm:f>リスト!$G$2:$G$6</xm:f>
          </x14:formula1>
          <xm:sqref>H5:H18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7BF27-5E76-456D-860D-598B43548F5E}">
  <sheetPr>
    <pageSetUpPr fitToPage="1"/>
  </sheetPr>
  <dimension ref="A1:I49"/>
  <sheetViews>
    <sheetView workbookViewId="0"/>
  </sheetViews>
  <sheetFormatPr defaultRowHeight="15.75" outlineLevelCol="2"/>
  <cols>
    <col min="1" max="1" width="9" style="19"/>
    <col min="2" max="2" width="4.375" style="19" bestFit="1" customWidth="1"/>
    <col min="3" max="3" width="17.5" style="19" customWidth="1"/>
    <col min="4" max="4" width="71.125" style="19" customWidth="1" outlineLevel="1"/>
    <col min="5" max="5" width="47.75" style="19" customWidth="1" outlineLevel="1"/>
    <col min="6" max="7" width="9" style="19"/>
    <col min="8" max="8" width="45.375" style="19" customWidth="1" outlineLevel="2"/>
    <col min="9" max="9" width="70.875" style="44" customWidth="1"/>
    <col min="10" max="16384" width="9" style="19"/>
  </cols>
  <sheetData>
    <row r="1" spans="1:9" s="6" customFormat="1">
      <c r="A1" s="61" t="s">
        <v>740</v>
      </c>
      <c r="C1" s="61"/>
      <c r="F1" s="61"/>
      <c r="I1" s="62"/>
    </row>
    <row r="2" spans="1:9" s="6" customFormat="1">
      <c r="A2" s="227"/>
      <c r="C2" s="61"/>
      <c r="F2" s="61" t="s">
        <v>195</v>
      </c>
      <c r="I2" s="62"/>
    </row>
    <row r="3" spans="1:9" ht="31.5">
      <c r="A3" s="20" t="s">
        <v>0</v>
      </c>
      <c r="B3" s="20" t="s">
        <v>35</v>
      </c>
      <c r="C3" s="20" t="s">
        <v>1</v>
      </c>
      <c r="D3" s="20" t="s">
        <v>93</v>
      </c>
      <c r="E3" s="20" t="s">
        <v>94</v>
      </c>
      <c r="F3" s="21" t="s">
        <v>96</v>
      </c>
      <c r="G3" s="21" t="s">
        <v>550</v>
      </c>
      <c r="H3" s="46" t="s">
        <v>194</v>
      </c>
      <c r="I3" s="44" t="s">
        <v>198</v>
      </c>
    </row>
    <row r="4" spans="1:9" ht="63">
      <c r="A4" s="351" t="s">
        <v>98</v>
      </c>
      <c r="B4" s="18">
        <v>1</v>
      </c>
      <c r="C4" s="18" t="s">
        <v>5</v>
      </c>
      <c r="D4" s="301" t="s">
        <v>578</v>
      </c>
      <c r="E4" s="301" t="s">
        <v>622</v>
      </c>
      <c r="F4" s="30"/>
      <c r="G4" s="30"/>
      <c r="H4" s="18"/>
      <c r="I4" s="280" t="s">
        <v>594</v>
      </c>
    </row>
    <row r="5" spans="1:9" ht="31.5">
      <c r="A5" s="352"/>
      <c r="B5" s="18">
        <v>2</v>
      </c>
      <c r="C5" s="18" t="s">
        <v>7</v>
      </c>
      <c r="D5" s="301" t="s">
        <v>101</v>
      </c>
      <c r="E5" s="301" t="s">
        <v>623</v>
      </c>
      <c r="F5" s="30"/>
      <c r="G5" s="30"/>
      <c r="H5" s="18"/>
    </row>
    <row r="6" spans="1:9" ht="31.5">
      <c r="A6" s="352"/>
      <c r="B6" s="18">
        <v>3</v>
      </c>
      <c r="C6" s="18" t="s">
        <v>8</v>
      </c>
      <c r="D6" s="301" t="s">
        <v>706</v>
      </c>
      <c r="E6" s="301" t="s">
        <v>624</v>
      </c>
      <c r="F6" s="30"/>
      <c r="G6" s="30"/>
      <c r="H6" s="18"/>
      <c r="I6" s="44" t="s">
        <v>492</v>
      </c>
    </row>
    <row r="7" spans="1:9" ht="31.5">
      <c r="A7" s="352"/>
      <c r="B7" s="18">
        <v>4</v>
      </c>
      <c r="C7" s="18" t="s">
        <v>9</v>
      </c>
      <c r="D7" s="301" t="s">
        <v>579</v>
      </c>
      <c r="E7" s="301" t="s">
        <v>625</v>
      </c>
      <c r="F7" s="30"/>
      <c r="G7" s="30"/>
      <c r="H7" s="18"/>
    </row>
    <row r="8" spans="1:9" ht="31.5">
      <c r="A8" s="353"/>
      <c r="B8" s="18">
        <v>5</v>
      </c>
      <c r="C8" s="18" t="s">
        <v>10</v>
      </c>
      <c r="D8" s="301" t="s">
        <v>657</v>
      </c>
      <c r="E8" s="301" t="s">
        <v>626</v>
      </c>
      <c r="F8" s="30"/>
      <c r="G8" s="30"/>
      <c r="H8" s="18"/>
      <c r="I8" s="44" t="s">
        <v>418</v>
      </c>
    </row>
    <row r="9" spans="1:9" ht="47.25">
      <c r="A9" s="354" t="s">
        <v>103</v>
      </c>
      <c r="B9" s="254">
        <v>1</v>
      </c>
      <c r="C9" s="254" t="s">
        <v>104</v>
      </c>
      <c r="D9" s="260" t="s">
        <v>707</v>
      </c>
      <c r="E9" s="260" t="s">
        <v>708</v>
      </c>
      <c r="F9" s="30"/>
      <c r="G9" s="30"/>
      <c r="H9" s="18"/>
      <c r="I9" s="44" t="s">
        <v>493</v>
      </c>
    </row>
    <row r="10" spans="1:9" ht="47.25">
      <c r="A10" s="355"/>
      <c r="B10" s="254">
        <v>2</v>
      </c>
      <c r="C10" s="254" t="s">
        <v>105</v>
      </c>
      <c r="D10" s="260" t="s">
        <v>659</v>
      </c>
      <c r="E10" s="260" t="s">
        <v>628</v>
      </c>
      <c r="F10" s="30"/>
      <c r="G10" s="30"/>
      <c r="H10" s="18"/>
      <c r="I10" s="44" t="s">
        <v>494</v>
      </c>
    </row>
    <row r="11" spans="1:9" ht="47.25">
      <c r="A11" s="355"/>
      <c r="B11" s="254">
        <v>3</v>
      </c>
      <c r="C11" s="254" t="s">
        <v>106</v>
      </c>
      <c r="D11" s="260" t="s">
        <v>660</v>
      </c>
      <c r="E11" s="260" t="s">
        <v>709</v>
      </c>
      <c r="F11" s="30"/>
      <c r="G11" s="30"/>
      <c r="H11" s="18"/>
      <c r="I11" s="44" t="s">
        <v>495</v>
      </c>
    </row>
    <row r="12" spans="1:9" ht="31.5">
      <c r="A12" s="355"/>
      <c r="B12" s="254">
        <v>4</v>
      </c>
      <c r="C12" s="254" t="s">
        <v>107</v>
      </c>
      <c r="D12" s="299" t="s">
        <v>710</v>
      </c>
      <c r="E12" s="260" t="s">
        <v>630</v>
      </c>
      <c r="F12" s="30"/>
      <c r="G12" s="30"/>
      <c r="H12" s="18"/>
      <c r="I12" s="44" t="s">
        <v>419</v>
      </c>
    </row>
    <row r="13" spans="1:9" ht="47.25">
      <c r="A13" s="355"/>
      <c r="B13" s="254">
        <v>5</v>
      </c>
      <c r="C13" s="254" t="s">
        <v>108</v>
      </c>
      <c r="D13" s="260" t="s">
        <v>662</v>
      </c>
      <c r="E13" s="260" t="s">
        <v>631</v>
      </c>
      <c r="F13" s="30"/>
      <c r="G13" s="30"/>
      <c r="H13" s="18"/>
    </row>
    <row r="14" spans="1:9" ht="47.25">
      <c r="A14" s="355"/>
      <c r="B14" s="254">
        <v>6</v>
      </c>
      <c r="C14" s="254" t="s">
        <v>109</v>
      </c>
      <c r="D14" s="260" t="s">
        <v>663</v>
      </c>
      <c r="E14" s="260" t="s">
        <v>632</v>
      </c>
      <c r="F14" s="30"/>
      <c r="G14" s="30"/>
      <c r="H14" s="18"/>
      <c r="I14" s="44" t="s">
        <v>496</v>
      </c>
    </row>
    <row r="15" spans="1:9" ht="47.25">
      <c r="A15" s="355" t="s">
        <v>110</v>
      </c>
      <c r="B15" s="254">
        <v>7</v>
      </c>
      <c r="C15" s="254" t="s">
        <v>111</v>
      </c>
      <c r="D15" s="260" t="s">
        <v>112</v>
      </c>
      <c r="E15" s="260" t="s">
        <v>711</v>
      </c>
      <c r="F15" s="30"/>
      <c r="G15" s="30"/>
      <c r="H15" s="18"/>
      <c r="I15" s="44" t="s">
        <v>497</v>
      </c>
    </row>
    <row r="16" spans="1:9" ht="31.5">
      <c r="A16" s="355"/>
      <c r="B16" s="254">
        <v>8</v>
      </c>
      <c r="C16" s="254" t="s">
        <v>113</v>
      </c>
      <c r="D16" s="260" t="s">
        <v>114</v>
      </c>
      <c r="E16" s="260" t="s">
        <v>634</v>
      </c>
      <c r="F16" s="30"/>
      <c r="G16" s="30"/>
      <c r="H16" s="18"/>
      <c r="I16" s="44" t="s">
        <v>498</v>
      </c>
    </row>
    <row r="17" spans="1:9" ht="31.5">
      <c r="A17" s="355"/>
      <c r="B17" s="254">
        <v>9</v>
      </c>
      <c r="C17" s="254" t="s">
        <v>12</v>
      </c>
      <c r="D17" s="260" t="s">
        <v>664</v>
      </c>
      <c r="E17" s="260" t="s">
        <v>635</v>
      </c>
      <c r="F17" s="30"/>
      <c r="G17" s="30"/>
      <c r="H17" s="18"/>
      <c r="I17" s="44" t="s">
        <v>420</v>
      </c>
    </row>
    <row r="18" spans="1:9" ht="63">
      <c r="A18" s="355"/>
      <c r="B18" s="254">
        <v>10</v>
      </c>
      <c r="C18" s="254" t="s">
        <v>14</v>
      </c>
      <c r="D18" s="260" t="s">
        <v>665</v>
      </c>
      <c r="E18" s="260" t="s">
        <v>636</v>
      </c>
      <c r="F18" s="30"/>
      <c r="G18" s="30"/>
      <c r="H18" s="18"/>
    </row>
    <row r="19" spans="1:9" ht="47.25">
      <c r="A19" s="355"/>
      <c r="B19" s="254">
        <v>11</v>
      </c>
      <c r="C19" s="254" t="s">
        <v>16</v>
      </c>
      <c r="D19" s="260" t="s">
        <v>712</v>
      </c>
      <c r="E19" s="260" t="s">
        <v>637</v>
      </c>
      <c r="F19" s="30"/>
      <c r="G19" s="30"/>
      <c r="H19" s="18"/>
      <c r="I19" s="44" t="s">
        <v>517</v>
      </c>
    </row>
    <row r="20" spans="1:9" ht="63">
      <c r="A20" s="356"/>
      <c r="B20" s="254">
        <v>12</v>
      </c>
      <c r="C20" s="254" t="s">
        <v>115</v>
      </c>
      <c r="D20" s="260" t="s">
        <v>667</v>
      </c>
      <c r="E20" s="260" t="s">
        <v>638</v>
      </c>
      <c r="F20" s="30"/>
      <c r="G20" s="30"/>
      <c r="H20" s="18"/>
      <c r="I20" s="44" t="s">
        <v>421</v>
      </c>
    </row>
    <row r="21" spans="1:9" ht="31.5">
      <c r="A21" s="348" t="s">
        <v>116</v>
      </c>
      <c r="B21" s="254">
        <v>1</v>
      </c>
      <c r="C21" s="254" t="s">
        <v>117</v>
      </c>
      <c r="D21" s="260" t="s">
        <v>668</v>
      </c>
      <c r="E21" s="260" t="s">
        <v>639</v>
      </c>
      <c r="F21" s="30"/>
      <c r="G21" s="30"/>
      <c r="H21" s="18"/>
      <c r="I21" s="44" t="s">
        <v>518</v>
      </c>
    </row>
    <row r="22" spans="1:9" ht="31.5">
      <c r="A22" s="349"/>
      <c r="B22" s="254">
        <v>2</v>
      </c>
      <c r="C22" s="254" t="s">
        <v>118</v>
      </c>
      <c r="D22" s="260" t="s">
        <v>119</v>
      </c>
      <c r="E22" s="260" t="s">
        <v>640</v>
      </c>
      <c r="F22" s="30"/>
      <c r="G22" s="30"/>
      <c r="H22" s="18"/>
      <c r="I22" s="44" t="s">
        <v>423</v>
      </c>
    </row>
    <row r="23" spans="1:9" ht="63">
      <c r="A23" s="349"/>
      <c r="B23" s="254">
        <v>3</v>
      </c>
      <c r="C23" s="254" t="s">
        <v>120</v>
      </c>
      <c r="D23" s="260" t="s">
        <v>121</v>
      </c>
      <c r="E23" s="260" t="s">
        <v>641</v>
      </c>
      <c r="F23" s="30"/>
      <c r="G23" s="30"/>
      <c r="H23" s="18"/>
      <c r="I23" s="44" t="s">
        <v>520</v>
      </c>
    </row>
    <row r="24" spans="1:9" ht="47.25">
      <c r="A24" s="349"/>
      <c r="B24" s="254">
        <v>4</v>
      </c>
      <c r="C24" s="254" t="s">
        <v>122</v>
      </c>
      <c r="D24" s="260" t="s">
        <v>669</v>
      </c>
      <c r="E24" s="260" t="s">
        <v>642</v>
      </c>
      <c r="F24" s="30"/>
      <c r="G24" s="30"/>
      <c r="H24" s="18"/>
      <c r="I24" s="44" t="s">
        <v>523</v>
      </c>
    </row>
    <row r="25" spans="1:9" ht="47.25">
      <c r="A25" s="349"/>
      <c r="B25" s="254">
        <v>5</v>
      </c>
      <c r="C25" s="254" t="s">
        <v>123</v>
      </c>
      <c r="D25" s="260" t="s">
        <v>670</v>
      </c>
      <c r="E25" s="260" t="s">
        <v>643</v>
      </c>
      <c r="F25" s="30"/>
      <c r="G25" s="30"/>
      <c r="H25" s="18"/>
      <c r="I25" s="44" t="s">
        <v>521</v>
      </c>
    </row>
    <row r="26" spans="1:9" ht="78.75">
      <c r="A26" s="349"/>
      <c r="B26" s="254">
        <v>6</v>
      </c>
      <c r="C26" s="254" t="s">
        <v>124</v>
      </c>
      <c r="D26" s="260" t="s">
        <v>671</v>
      </c>
      <c r="E26" s="260" t="s">
        <v>644</v>
      </c>
      <c r="F26" s="30"/>
      <c r="G26" s="30"/>
      <c r="H26" s="18"/>
      <c r="I26" s="44" t="s">
        <v>522</v>
      </c>
    </row>
    <row r="27" spans="1:9" ht="47.25">
      <c r="A27" s="350"/>
      <c r="B27" s="254">
        <v>7</v>
      </c>
      <c r="C27" s="254" t="s">
        <v>125</v>
      </c>
      <c r="D27" s="260" t="s">
        <v>672</v>
      </c>
      <c r="E27" s="260" t="s">
        <v>645</v>
      </c>
      <c r="F27" s="30"/>
      <c r="G27" s="30"/>
      <c r="H27" s="18"/>
      <c r="I27" s="44" t="s">
        <v>524</v>
      </c>
    </row>
    <row r="28" spans="1:9" ht="78.75">
      <c r="A28" s="348" t="s">
        <v>18</v>
      </c>
      <c r="B28" s="254">
        <v>1</v>
      </c>
      <c r="C28" s="254" t="s">
        <v>53</v>
      </c>
      <c r="D28" s="260" t="s">
        <v>673</v>
      </c>
      <c r="E28" s="260" t="s">
        <v>126</v>
      </c>
      <c r="F28" s="31"/>
      <c r="G28" s="31"/>
      <c r="H28" s="18"/>
      <c r="I28" s="44" t="s">
        <v>519</v>
      </c>
    </row>
    <row r="29" spans="1:9" ht="94.5">
      <c r="A29" s="349"/>
      <c r="B29" s="254">
        <v>2</v>
      </c>
      <c r="C29" s="254" t="s">
        <v>56</v>
      </c>
      <c r="D29" s="301" t="s">
        <v>713</v>
      </c>
      <c r="E29" s="260" t="s">
        <v>646</v>
      </c>
      <c r="F29" s="31"/>
      <c r="G29" s="31"/>
      <c r="H29" s="18"/>
      <c r="I29" s="44" t="s">
        <v>519</v>
      </c>
    </row>
    <row r="30" spans="1:9" ht="78.75">
      <c r="A30" s="349"/>
      <c r="B30" s="254">
        <v>3</v>
      </c>
      <c r="C30" s="254" t="s">
        <v>59</v>
      </c>
      <c r="D30" s="260" t="s">
        <v>127</v>
      </c>
      <c r="E30" s="260" t="s">
        <v>647</v>
      </c>
      <c r="F30" s="31"/>
      <c r="G30" s="31"/>
      <c r="H30" s="18"/>
      <c r="I30" s="44" t="s">
        <v>525</v>
      </c>
    </row>
    <row r="31" spans="1:9" ht="63">
      <c r="A31" s="349"/>
      <c r="B31" s="254">
        <v>4</v>
      </c>
      <c r="C31" s="254" t="s">
        <v>61</v>
      </c>
      <c r="D31" s="260" t="s">
        <v>675</v>
      </c>
      <c r="E31" s="260" t="s">
        <v>128</v>
      </c>
      <c r="F31" s="31"/>
      <c r="G31" s="31"/>
      <c r="H31" s="18"/>
      <c r="I31" s="44" t="s">
        <v>197</v>
      </c>
    </row>
    <row r="32" spans="1:9" ht="78.75">
      <c r="A32" s="349"/>
      <c r="B32" s="254">
        <v>5</v>
      </c>
      <c r="C32" s="254" t="s">
        <v>19</v>
      </c>
      <c r="D32" s="301" t="s">
        <v>714</v>
      </c>
      <c r="E32" s="260" t="s">
        <v>648</v>
      </c>
      <c r="F32" s="31"/>
      <c r="G32" s="31"/>
      <c r="H32" s="18"/>
      <c r="I32" s="44" t="s">
        <v>526</v>
      </c>
    </row>
    <row r="33" spans="1:9" ht="47.25">
      <c r="A33" s="350"/>
      <c r="B33" s="254">
        <v>6</v>
      </c>
      <c r="C33" s="254" t="s">
        <v>21</v>
      </c>
      <c r="D33" s="260" t="s">
        <v>130</v>
      </c>
      <c r="E33" s="260" t="s">
        <v>649</v>
      </c>
      <c r="F33" s="31"/>
      <c r="G33" s="31"/>
      <c r="H33" s="18"/>
      <c r="I33" s="44" t="s">
        <v>424</v>
      </c>
    </row>
    <row r="34" spans="1:9" ht="47.25">
      <c r="A34" s="348" t="s">
        <v>65</v>
      </c>
      <c r="B34" s="254">
        <v>1</v>
      </c>
      <c r="C34" s="254" t="s">
        <v>66</v>
      </c>
      <c r="D34" s="260" t="s">
        <v>567</v>
      </c>
      <c r="E34" s="260" t="s">
        <v>131</v>
      </c>
      <c r="F34" s="31"/>
      <c r="G34" s="31"/>
      <c r="H34" s="18"/>
      <c r="I34" s="44" t="s">
        <v>425</v>
      </c>
    </row>
    <row r="35" spans="1:9" ht="94.5">
      <c r="A35" s="349"/>
      <c r="B35" s="254">
        <v>2</v>
      </c>
      <c r="C35" s="254" t="s">
        <v>68</v>
      </c>
      <c r="D35" s="301" t="s">
        <v>715</v>
      </c>
      <c r="E35" s="260" t="s">
        <v>133</v>
      </c>
      <c r="F35" s="31"/>
      <c r="G35" s="31"/>
      <c r="H35" s="18"/>
      <c r="I35" s="44" t="s">
        <v>426</v>
      </c>
    </row>
    <row r="36" spans="1:9" ht="78.75">
      <c r="A36" s="349"/>
      <c r="B36" s="254">
        <v>3</v>
      </c>
      <c r="C36" s="254" t="s">
        <v>70</v>
      </c>
      <c r="D36" s="260" t="s">
        <v>134</v>
      </c>
      <c r="E36" s="260" t="s">
        <v>135</v>
      </c>
      <c r="F36" s="31"/>
      <c r="G36" s="31"/>
      <c r="H36" s="18"/>
      <c r="I36" s="44" t="s">
        <v>428</v>
      </c>
    </row>
    <row r="37" spans="1:9" ht="78.75">
      <c r="A37" s="349"/>
      <c r="B37" s="254">
        <v>4</v>
      </c>
      <c r="C37" s="254" t="s">
        <v>72</v>
      </c>
      <c r="D37" s="301" t="s">
        <v>683</v>
      </c>
      <c r="E37" s="301" t="s">
        <v>716</v>
      </c>
      <c r="F37" s="31"/>
      <c r="G37" s="31"/>
      <c r="H37" s="18"/>
      <c r="I37" s="44" t="s">
        <v>429</v>
      </c>
    </row>
    <row r="38" spans="1:9" ht="94.5">
      <c r="A38" s="349"/>
      <c r="B38" s="254">
        <v>5</v>
      </c>
      <c r="C38" s="254" t="s">
        <v>74</v>
      </c>
      <c r="D38" s="260" t="s">
        <v>136</v>
      </c>
      <c r="E38" s="260" t="s">
        <v>137</v>
      </c>
      <c r="F38" s="31"/>
      <c r="G38" s="31"/>
      <c r="H38" s="18"/>
      <c r="I38" s="44" t="s">
        <v>430</v>
      </c>
    </row>
    <row r="39" spans="1:9" ht="47.25">
      <c r="A39" s="349"/>
      <c r="B39" s="254">
        <v>6</v>
      </c>
      <c r="C39" s="254" t="s">
        <v>76</v>
      </c>
      <c r="D39" s="260" t="s">
        <v>138</v>
      </c>
      <c r="E39" s="260" t="s">
        <v>651</v>
      </c>
      <c r="F39" s="31"/>
      <c r="G39" s="31"/>
      <c r="H39" s="18"/>
      <c r="I39" s="44" t="s">
        <v>527</v>
      </c>
    </row>
    <row r="40" spans="1:9" ht="78.75">
      <c r="A40" s="349"/>
      <c r="B40" s="254">
        <v>7</v>
      </c>
      <c r="C40" s="254" t="s">
        <v>258</v>
      </c>
      <c r="D40" s="260" t="s">
        <v>259</v>
      </c>
      <c r="E40" s="299" t="s">
        <v>717</v>
      </c>
      <c r="F40" s="31"/>
      <c r="G40" s="31"/>
      <c r="H40" s="18"/>
      <c r="I40" s="44" t="s">
        <v>528</v>
      </c>
    </row>
    <row r="41" spans="1:9" ht="63">
      <c r="A41" s="350"/>
      <c r="B41" s="254">
        <v>8</v>
      </c>
      <c r="C41" s="254" t="s">
        <v>79</v>
      </c>
      <c r="D41" s="301" t="s">
        <v>718</v>
      </c>
      <c r="E41" s="260" t="s">
        <v>653</v>
      </c>
      <c r="F41" s="31"/>
      <c r="G41" s="31"/>
      <c r="H41" s="18"/>
      <c r="I41" s="44" t="s">
        <v>529</v>
      </c>
    </row>
    <row r="42" spans="1:9" ht="94.5">
      <c r="A42" s="348" t="s">
        <v>22</v>
      </c>
      <c r="B42" s="254">
        <v>1</v>
      </c>
      <c r="C42" s="254" t="s">
        <v>140</v>
      </c>
      <c r="D42" s="260" t="s">
        <v>557</v>
      </c>
      <c r="E42" s="260" t="s">
        <v>141</v>
      </c>
      <c r="F42" s="31"/>
      <c r="G42" s="31"/>
      <c r="H42" s="18"/>
      <c r="I42" s="44" t="s">
        <v>431</v>
      </c>
    </row>
    <row r="43" spans="1:9" ht="110.25">
      <c r="A43" s="349"/>
      <c r="B43" s="254">
        <v>2</v>
      </c>
      <c r="C43" s="254" t="s">
        <v>142</v>
      </c>
      <c r="D43" s="301" t="s">
        <v>719</v>
      </c>
      <c r="E43" s="260" t="s">
        <v>143</v>
      </c>
      <c r="F43" s="31"/>
      <c r="G43" s="31"/>
      <c r="H43" s="18"/>
      <c r="I43" s="44" t="s">
        <v>431</v>
      </c>
    </row>
    <row r="44" spans="1:9" ht="126">
      <c r="A44" s="349"/>
      <c r="B44" s="254">
        <v>3</v>
      </c>
      <c r="C44" s="254" t="s">
        <v>144</v>
      </c>
      <c r="D44" s="260" t="s">
        <v>145</v>
      </c>
      <c r="E44" s="260" t="s">
        <v>146</v>
      </c>
      <c r="F44" s="31"/>
      <c r="G44" s="31"/>
      <c r="H44" s="18"/>
      <c r="I44" s="44" t="s">
        <v>432</v>
      </c>
    </row>
    <row r="45" spans="1:9" ht="47.25">
      <c r="A45" s="349"/>
      <c r="B45" s="254">
        <v>4</v>
      </c>
      <c r="C45" s="254" t="s">
        <v>147</v>
      </c>
      <c r="D45" s="260" t="s">
        <v>148</v>
      </c>
      <c r="E45" s="260" t="s">
        <v>149</v>
      </c>
      <c r="F45" s="31"/>
      <c r="G45" s="31"/>
      <c r="H45" s="18"/>
      <c r="I45" s="44" t="s">
        <v>530</v>
      </c>
    </row>
    <row r="46" spans="1:9" ht="63">
      <c r="A46" s="349"/>
      <c r="B46" s="254">
        <v>5</v>
      </c>
      <c r="C46" s="254" t="s">
        <v>150</v>
      </c>
      <c r="D46" s="260" t="s">
        <v>678</v>
      </c>
      <c r="E46" s="260" t="s">
        <v>654</v>
      </c>
      <c r="F46" s="31"/>
      <c r="G46" s="31"/>
      <c r="H46" s="18"/>
      <c r="I46" s="44" t="s">
        <v>531</v>
      </c>
    </row>
    <row r="47" spans="1:9" ht="31.5">
      <c r="A47" s="349"/>
      <c r="B47" s="254">
        <v>6</v>
      </c>
      <c r="C47" s="254" t="s">
        <v>23</v>
      </c>
      <c r="D47" s="260" t="s">
        <v>679</v>
      </c>
      <c r="E47" s="260" t="s">
        <v>655</v>
      </c>
      <c r="F47" s="31"/>
      <c r="G47" s="31"/>
      <c r="H47" s="18"/>
      <c r="I47" s="44" t="s">
        <v>433</v>
      </c>
    </row>
    <row r="48" spans="1:9" ht="47.25">
      <c r="A48" s="349"/>
      <c r="B48" s="254">
        <v>7</v>
      </c>
      <c r="C48" s="254" t="s">
        <v>24</v>
      </c>
      <c r="D48" s="299" t="s">
        <v>720</v>
      </c>
      <c r="E48" s="260" t="s">
        <v>682</v>
      </c>
      <c r="F48" s="31"/>
      <c r="G48" s="31"/>
      <c r="H48" s="18"/>
      <c r="I48" s="44" t="s">
        <v>434</v>
      </c>
    </row>
    <row r="49" spans="1:9" ht="31.5">
      <c r="A49" s="350"/>
      <c r="B49" s="254">
        <v>8</v>
      </c>
      <c r="C49" s="254" t="s">
        <v>25</v>
      </c>
      <c r="D49" s="260" t="s">
        <v>681</v>
      </c>
      <c r="E49" s="260" t="s">
        <v>656</v>
      </c>
      <c r="F49" s="31"/>
      <c r="G49" s="31"/>
      <c r="H49" s="18"/>
      <c r="I49" s="44" t="s">
        <v>435</v>
      </c>
    </row>
  </sheetData>
  <mergeCells count="7">
    <mergeCell ref="A42:A49"/>
    <mergeCell ref="A4:A8"/>
    <mergeCell ref="A9:A14"/>
    <mergeCell ref="A15:A20"/>
    <mergeCell ref="A21:A27"/>
    <mergeCell ref="A28:A33"/>
    <mergeCell ref="A34:A41"/>
  </mergeCells>
  <phoneticPr fontId="9"/>
  <pageMargins left="0.23622047244094491" right="0.23622047244094491" top="0.74803149606299213" bottom="0.74803149606299213" header="0.31496062992125984" footer="0.31496062992125984"/>
  <pageSetup paperSize="9" scale="46" fitToHeight="0" orientation="landscape" r:id="rId1"/>
  <headerFooter>
    <oddHeader>&amp;L&amp;A&amp;R&amp;F</oddHeader>
    <oddFooter>&amp;P / &amp;N ページ</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promptTitle="入力規則" prompt="○ 実施できている_x000a_△ 一部実施できている、予定が決定している_x000a_× 実施できていない_x000a_※対象外の場合は空欄" xr:uid="{D41D8406-01F7-498A-87AE-3A8CFB8D1873}">
          <x14:formula1>
            <xm:f>リスト!$H$2:$H$5</xm:f>
          </x14:formula1>
          <xm:sqref>F4:F49</xm:sqref>
        </x14:dataValidation>
        <x14:dataValidation type="list" allowBlank="1" showInputMessage="1" showErrorMessage="1" promptTitle="入力規則" prompt="○ 十分な効果が出ている_x000a_△ ある程度効果が出ている_x000a_× 効果が出ていない_x000a_※対象外の場合は空欄_x000a__x000a_なお、「回答（実施状況）」欄が△の場合当欄は△または×、×の場合当欄は×のみとなる_x000a_" xr:uid="{75087605-E4E6-484C-822D-6A28E93D14BF}">
          <x14:formula1>
            <xm:f>リスト!$I$2:$I$5</xm:f>
          </x14:formula1>
          <xm:sqref>G4:G49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60DF4-104C-4270-806F-7AAD8F71BEBB}">
  <sheetPr>
    <pageSetUpPr fitToPage="1"/>
  </sheetPr>
  <dimension ref="A1:R28"/>
  <sheetViews>
    <sheetView workbookViewId="0"/>
  </sheetViews>
  <sheetFormatPr defaultRowHeight="15.75"/>
  <cols>
    <col min="1" max="1" width="12.875" style="1" customWidth="1"/>
    <col min="2" max="2" width="14.625" style="1" customWidth="1"/>
    <col min="3" max="3" width="14.875" style="1" bestFit="1" customWidth="1"/>
    <col min="4" max="4" width="0" style="1" hidden="1" customWidth="1"/>
    <col min="5" max="5" width="9" style="1"/>
    <col min="6" max="6" width="0" style="1" hidden="1" customWidth="1"/>
    <col min="7" max="7" width="9" style="1"/>
    <col min="8" max="8" width="9.375" style="1" hidden="1" customWidth="1"/>
    <col min="9" max="9" width="9.375" style="1" bestFit="1" customWidth="1"/>
    <col min="10" max="11" width="13.25" style="1" customWidth="1"/>
    <col min="12" max="16384" width="9" style="1"/>
  </cols>
  <sheetData>
    <row r="1" spans="1:18" s="6" customFormat="1" ht="31.5">
      <c r="C1" s="32" t="s">
        <v>38</v>
      </c>
      <c r="D1" s="33" t="str">
        <f>E1</f>
        <v>割合（%）</v>
      </c>
      <c r="E1" s="38" t="s">
        <v>173</v>
      </c>
      <c r="F1" s="39" t="str">
        <f>G1</f>
        <v>点数</v>
      </c>
      <c r="G1" s="38" t="s">
        <v>95</v>
      </c>
      <c r="H1" s="39" t="s">
        <v>39</v>
      </c>
      <c r="I1" s="38" t="s">
        <v>39</v>
      </c>
      <c r="J1" s="24" t="s">
        <v>174</v>
      </c>
      <c r="K1" s="24" t="s">
        <v>152</v>
      </c>
      <c r="M1" s="376"/>
      <c r="N1" s="376"/>
      <c r="O1" s="376"/>
      <c r="P1" s="376"/>
      <c r="Q1" s="376"/>
      <c r="R1" s="376"/>
    </row>
    <row r="2" spans="1:18" ht="15.75" customHeight="1">
      <c r="A2" s="335" t="s">
        <v>40</v>
      </c>
      <c r="B2" s="336"/>
      <c r="C2" s="34" t="s">
        <v>41</v>
      </c>
      <c r="D2" s="370">
        <f>F2/H2</f>
        <v>0</v>
      </c>
      <c r="E2" s="35">
        <f t="shared" ref="E2:E7" si="0">G2/I2</f>
        <v>0</v>
      </c>
      <c r="F2" s="372">
        <f>SUM(G2:G4)</f>
        <v>0</v>
      </c>
      <c r="G2" s="40">
        <f>IF(K2=0,0,J2/K2*I2)</f>
        <v>0</v>
      </c>
      <c r="H2" s="374">
        <f>SUM(I2:I4)</f>
        <v>30</v>
      </c>
      <c r="I2" s="68">
        <f>'2-5．評価項目　分類ごとの配点と理由'!E3</f>
        <v>10</v>
      </c>
      <c r="J2" s="28">
        <f>'評価項目　機能システム（DX）'!N31</f>
        <v>0</v>
      </c>
      <c r="K2" s="28">
        <f>'評価項目　機能システム（DX）'!O31</f>
        <v>0</v>
      </c>
      <c r="M2" s="169">
        <f>$G$2</f>
        <v>0</v>
      </c>
      <c r="N2" s="169">
        <f>$G$3</f>
        <v>0</v>
      </c>
      <c r="O2" s="169">
        <f>$G$4</f>
        <v>0</v>
      </c>
      <c r="P2" s="169">
        <f>$G$5</f>
        <v>0</v>
      </c>
      <c r="Q2" s="169">
        <f>$G$6</f>
        <v>0</v>
      </c>
      <c r="R2" s="169">
        <f>$G$7</f>
        <v>0</v>
      </c>
    </row>
    <row r="3" spans="1:18">
      <c r="A3" s="337"/>
      <c r="B3" s="338"/>
      <c r="C3" s="34" t="s">
        <v>42</v>
      </c>
      <c r="D3" s="377"/>
      <c r="E3" s="35">
        <f t="shared" si="0"/>
        <v>0</v>
      </c>
      <c r="F3" s="378"/>
      <c r="G3" s="40">
        <f t="shared" ref="G3:G7" si="1">IF(K3=0,0,J3/K3*I3)</f>
        <v>0</v>
      </c>
      <c r="H3" s="379"/>
      <c r="I3" s="68">
        <f>'2-5．評価項目　分類ごとの配点と理由'!E4</f>
        <v>10</v>
      </c>
      <c r="J3" s="28">
        <f>'評価項目　機能システム（DX）'!N32</f>
        <v>0</v>
      </c>
      <c r="K3" s="28">
        <f>'評価項目　機能システム（DX）'!O32</f>
        <v>10</v>
      </c>
      <c r="M3" s="168">
        <f>$I$2</f>
        <v>10</v>
      </c>
      <c r="N3" s="168">
        <f>$I$3</f>
        <v>10</v>
      </c>
      <c r="O3" s="168">
        <f>$I$4</f>
        <v>10</v>
      </c>
      <c r="P3" s="168">
        <f>$I$5</f>
        <v>20</v>
      </c>
      <c r="Q3" s="168">
        <f>$I$6</f>
        <v>20</v>
      </c>
      <c r="R3" s="168">
        <f>$I$7</f>
        <v>30</v>
      </c>
    </row>
    <row r="4" spans="1:18">
      <c r="A4" s="339"/>
      <c r="B4" s="340"/>
      <c r="C4" s="34" t="s">
        <v>43</v>
      </c>
      <c r="D4" s="371"/>
      <c r="E4" s="35">
        <f t="shared" si="0"/>
        <v>0</v>
      </c>
      <c r="F4" s="373"/>
      <c r="G4" s="40">
        <f t="shared" si="1"/>
        <v>0</v>
      </c>
      <c r="H4" s="375"/>
      <c r="I4" s="68">
        <f>'2-5．評価項目　分類ごとの配点と理由'!E5</f>
        <v>10</v>
      </c>
      <c r="J4" s="28">
        <f>'評価項目　機能システム（DX）'!N33</f>
        <v>0</v>
      </c>
      <c r="K4" s="28">
        <f>'評価項目　機能システム（DX）'!O33</f>
        <v>10</v>
      </c>
    </row>
    <row r="5" spans="1:18">
      <c r="A5" s="344" t="s">
        <v>44</v>
      </c>
      <c r="B5" s="345" t="s">
        <v>607</v>
      </c>
      <c r="C5" s="34" t="s">
        <v>45</v>
      </c>
      <c r="D5" s="370">
        <f>F5/H5</f>
        <v>0</v>
      </c>
      <c r="E5" s="35">
        <f t="shared" si="0"/>
        <v>0</v>
      </c>
      <c r="F5" s="372">
        <f>SUM(G5:G6)</f>
        <v>0</v>
      </c>
      <c r="G5" s="40">
        <f t="shared" si="1"/>
        <v>0</v>
      </c>
      <c r="H5" s="374">
        <f>SUM(I5:I6)</f>
        <v>40</v>
      </c>
      <c r="I5" s="68">
        <f>'2-5．評価項目　分類ごとの配点と理由'!E6</f>
        <v>20</v>
      </c>
      <c r="J5" s="29">
        <f>'評価項目　機能システム（基礎）'!N29</f>
        <v>0</v>
      </c>
      <c r="K5" s="29">
        <f>'評価項目　機能システム（基礎）'!O29</f>
        <v>20</v>
      </c>
    </row>
    <row r="6" spans="1:18">
      <c r="A6" s="344"/>
      <c r="B6" s="346"/>
      <c r="C6" s="34" t="s">
        <v>46</v>
      </c>
      <c r="D6" s="371"/>
      <c r="E6" s="35">
        <f t="shared" si="0"/>
        <v>0</v>
      </c>
      <c r="F6" s="373"/>
      <c r="G6" s="40">
        <f t="shared" si="1"/>
        <v>0</v>
      </c>
      <c r="H6" s="375"/>
      <c r="I6" s="68">
        <f>'2-5．評価項目　分類ごとの配点と理由'!E7</f>
        <v>20</v>
      </c>
      <c r="J6" s="29">
        <f>'評価項目　機能システム（基礎）'!N30</f>
        <v>0</v>
      </c>
      <c r="K6" s="29">
        <f>'評価項目　機能システム（基礎）'!O30</f>
        <v>20</v>
      </c>
    </row>
    <row r="7" spans="1:18">
      <c r="A7" s="344"/>
      <c r="B7" s="9" t="s">
        <v>47</v>
      </c>
      <c r="C7" s="34" t="s">
        <v>47</v>
      </c>
      <c r="D7" s="35">
        <f>F7/H7</f>
        <v>0</v>
      </c>
      <c r="E7" s="35">
        <f t="shared" si="0"/>
        <v>0</v>
      </c>
      <c r="F7" s="36">
        <f>SUM(G7)</f>
        <v>0</v>
      </c>
      <c r="G7" s="40">
        <f t="shared" si="1"/>
        <v>0</v>
      </c>
      <c r="H7" s="14">
        <f>SUM(I7)</f>
        <v>30</v>
      </c>
      <c r="I7" s="68">
        <f>'2-5．評価項目　分類ごとの配点と理由'!E8</f>
        <v>30</v>
      </c>
      <c r="J7" s="29">
        <f>'評価項目　機能システム（基礎）'!N31</f>
        <v>0</v>
      </c>
      <c r="K7" s="29">
        <f>'評価項目　機能システム（基礎）'!O31</f>
        <v>30</v>
      </c>
    </row>
    <row r="8" spans="1:18" hidden="1">
      <c r="A8" s="10" t="s">
        <v>48</v>
      </c>
      <c r="B8" s="11"/>
      <c r="C8" s="12"/>
      <c r="D8" s="25"/>
      <c r="E8" s="26"/>
      <c r="F8" s="26"/>
      <c r="G8" s="27">
        <f>SUM(G2:G4)</f>
        <v>0</v>
      </c>
      <c r="H8" s="11"/>
      <c r="I8" s="13">
        <f>SUM(I2:I4)</f>
        <v>30</v>
      </c>
    </row>
    <row r="9" spans="1:18" hidden="1">
      <c r="A9" s="10" t="s">
        <v>49</v>
      </c>
      <c r="B9" s="11"/>
      <c r="C9" s="12"/>
      <c r="D9" s="25"/>
      <c r="E9" s="26"/>
      <c r="F9" s="26"/>
      <c r="G9" s="27">
        <f>SUM(G5:G7)</f>
        <v>0</v>
      </c>
      <c r="H9" s="11"/>
      <c r="I9" s="13">
        <f>SUM(I5:I7)</f>
        <v>70</v>
      </c>
    </row>
    <row r="10" spans="1:18">
      <c r="A10" s="10" t="s">
        <v>50</v>
      </c>
      <c r="B10" s="11"/>
      <c r="C10" s="12"/>
      <c r="D10" s="25"/>
      <c r="E10" s="26"/>
      <c r="F10" s="26"/>
      <c r="G10" s="27">
        <f>SUM(G2:G7)</f>
        <v>0</v>
      </c>
      <c r="H10" s="11"/>
      <c r="I10" s="13">
        <f>SUM(I2:I7)</f>
        <v>100</v>
      </c>
    </row>
    <row r="11" spans="1:18">
      <c r="C11" s="37"/>
      <c r="I11" s="17" t="s">
        <v>175</v>
      </c>
    </row>
    <row r="14" spans="1:18">
      <c r="L14" s="367" t="s">
        <v>511</v>
      </c>
      <c r="M14" s="368"/>
      <c r="N14" s="369"/>
    </row>
    <row r="15" spans="1:18">
      <c r="L15" s="358"/>
      <c r="M15" s="359"/>
      <c r="N15" s="360"/>
      <c r="O15" s="347" t="s">
        <v>512</v>
      </c>
      <c r="P15" s="357"/>
    </row>
    <row r="16" spans="1:18">
      <c r="L16" s="361"/>
      <c r="M16" s="362"/>
      <c r="N16" s="363"/>
      <c r="O16" s="347"/>
      <c r="P16" s="357"/>
    </row>
    <row r="17" spans="12:16">
      <c r="L17" s="361"/>
      <c r="M17" s="362"/>
      <c r="N17" s="363"/>
      <c r="O17" s="347"/>
      <c r="P17" s="357"/>
    </row>
    <row r="18" spans="12:16">
      <c r="L18" s="361"/>
      <c r="M18" s="362"/>
      <c r="N18" s="363"/>
      <c r="O18" s="347"/>
      <c r="P18" s="357"/>
    </row>
    <row r="19" spans="12:16">
      <c r="L19" s="361"/>
      <c r="M19" s="362"/>
      <c r="N19" s="363"/>
      <c r="O19" s="347"/>
      <c r="P19" s="357"/>
    </row>
    <row r="20" spans="12:16">
      <c r="L20" s="361"/>
      <c r="M20" s="362"/>
      <c r="N20" s="363"/>
      <c r="O20" s="347"/>
      <c r="P20" s="357"/>
    </row>
    <row r="21" spans="12:16">
      <c r="L21" s="361"/>
      <c r="M21" s="362"/>
      <c r="N21" s="363"/>
      <c r="O21" s="347"/>
      <c r="P21" s="357"/>
    </row>
    <row r="22" spans="12:16">
      <c r="L22" s="361"/>
      <c r="M22" s="362"/>
      <c r="N22" s="363"/>
      <c r="O22" s="347"/>
      <c r="P22" s="357"/>
    </row>
    <row r="23" spans="12:16">
      <c r="L23" s="361"/>
      <c r="M23" s="362"/>
      <c r="N23" s="363"/>
      <c r="O23" s="347"/>
      <c r="P23" s="357"/>
    </row>
    <row r="24" spans="12:16">
      <c r="L24" s="361"/>
      <c r="M24" s="362"/>
      <c r="N24" s="363"/>
      <c r="O24" s="347"/>
      <c r="P24" s="357"/>
    </row>
    <row r="25" spans="12:16">
      <c r="L25" s="361"/>
      <c r="M25" s="362"/>
      <c r="N25" s="363"/>
      <c r="O25" s="347"/>
      <c r="P25" s="357"/>
    </row>
    <row r="26" spans="12:16">
      <c r="L26" s="361"/>
      <c r="M26" s="362"/>
      <c r="N26" s="363"/>
      <c r="O26" s="347"/>
      <c r="P26" s="357"/>
    </row>
    <row r="27" spans="12:16">
      <c r="L27" s="361"/>
      <c r="M27" s="362"/>
      <c r="N27" s="363"/>
      <c r="O27" s="347"/>
      <c r="P27" s="357"/>
    </row>
    <row r="28" spans="12:16">
      <c r="L28" s="364"/>
      <c r="M28" s="365"/>
      <c r="N28" s="366"/>
      <c r="O28" s="347"/>
      <c r="P28" s="357"/>
    </row>
  </sheetData>
  <mergeCells count="13">
    <mergeCell ref="M1:R1"/>
    <mergeCell ref="A2:B4"/>
    <mergeCell ref="D2:D4"/>
    <mergeCell ref="F2:F4"/>
    <mergeCell ref="H2:H4"/>
    <mergeCell ref="O15:P28"/>
    <mergeCell ref="L15:N28"/>
    <mergeCell ref="L14:N14"/>
    <mergeCell ref="A5:A7"/>
    <mergeCell ref="B5:B6"/>
    <mergeCell ref="D5:D6"/>
    <mergeCell ref="F5:F6"/>
    <mergeCell ref="H5:H6"/>
  </mergeCells>
  <phoneticPr fontId="9"/>
  <pageMargins left="0.23622047244094491" right="0.23622047244094491" top="0.74803149606299213" bottom="0.74803149606299213" header="0.31496062992125984" footer="0.31496062992125984"/>
  <pageSetup paperSize="9" scale="71" orientation="landscape" r:id="rId1"/>
  <headerFooter>
    <oddHeader>&amp;L&amp;A&amp;R&amp;F</oddHeader>
    <oddFooter>&amp;P / &amp;N ページ</oddFooter>
  </headerFooter>
  <ignoredErrors>
    <ignoredError sqref="I8:I9" formulaRange="1"/>
    <ignoredError sqref="H7 G2:G7" formula="1"/>
    <ignoredError sqref="H2:H6" formula="1" formulaRange="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C3CD4-8B65-415A-9126-BEE84DDC640E}">
  <sheetPr>
    <pageSetUpPr fitToPage="1"/>
  </sheetPr>
  <dimension ref="A1:F14"/>
  <sheetViews>
    <sheetView workbookViewId="0">
      <selection sqref="A1:B1"/>
    </sheetView>
  </sheetViews>
  <sheetFormatPr defaultRowHeight="15.75"/>
  <cols>
    <col min="1" max="1" width="9" style="1"/>
    <col min="2" max="2" width="6.125" style="1" customWidth="1"/>
    <col min="3" max="3" width="21.625" style="1" bestFit="1" customWidth="1"/>
    <col min="4" max="4" width="78" style="1" bestFit="1" customWidth="1"/>
    <col min="5" max="5" width="15.25" style="1" bestFit="1" customWidth="1"/>
    <col min="6" max="6" width="84.875" style="43" customWidth="1"/>
    <col min="7" max="16384" width="9" style="1"/>
  </cols>
  <sheetData>
    <row r="1" spans="1:6" ht="18.75" customHeight="1">
      <c r="A1" s="320" t="s">
        <v>185</v>
      </c>
      <c r="B1" s="320"/>
      <c r="C1" s="321" t="s">
        <v>160</v>
      </c>
      <c r="D1" s="321"/>
      <c r="E1" s="321"/>
    </row>
    <row r="2" spans="1:6" ht="19.5" customHeight="1">
      <c r="A2" s="320" t="s">
        <v>184</v>
      </c>
      <c r="B2" s="320"/>
      <c r="C2" s="321" t="s">
        <v>161</v>
      </c>
      <c r="D2" s="321"/>
      <c r="E2" s="321"/>
    </row>
    <row r="4" spans="1:6">
      <c r="A4" s="55" t="s">
        <v>176</v>
      </c>
      <c r="B4" s="7" t="s">
        <v>36</v>
      </c>
      <c r="C4" s="7" t="s">
        <v>177</v>
      </c>
      <c r="D4" s="7" t="s">
        <v>178</v>
      </c>
      <c r="E4" s="65" t="s">
        <v>179</v>
      </c>
      <c r="F4" s="43" t="s">
        <v>224</v>
      </c>
    </row>
    <row r="5" spans="1:6">
      <c r="A5" s="319" t="s">
        <v>180</v>
      </c>
      <c r="B5" s="58">
        <v>1</v>
      </c>
      <c r="C5" s="59" t="s">
        <v>153</v>
      </c>
      <c r="D5" s="296" t="s">
        <v>608</v>
      </c>
      <c r="E5" s="59" t="s">
        <v>162</v>
      </c>
      <c r="F5" s="43" t="s">
        <v>231</v>
      </c>
    </row>
    <row r="6" spans="1:6" ht="63">
      <c r="A6" s="319"/>
      <c r="B6" s="58">
        <v>2</v>
      </c>
      <c r="C6" s="59" t="s">
        <v>154</v>
      </c>
      <c r="D6" s="59" t="s">
        <v>181</v>
      </c>
      <c r="E6" s="59" t="s">
        <v>163</v>
      </c>
      <c r="F6" s="43" t="s">
        <v>436</v>
      </c>
    </row>
    <row r="7" spans="1:6" ht="63">
      <c r="A7" s="319" t="s">
        <v>182</v>
      </c>
      <c r="B7" s="58">
        <v>3</v>
      </c>
      <c r="C7" s="59" t="s">
        <v>155</v>
      </c>
      <c r="D7" s="296" t="s">
        <v>609</v>
      </c>
      <c r="E7" s="59" t="s">
        <v>164</v>
      </c>
      <c r="F7" s="45" t="s">
        <v>437</v>
      </c>
    </row>
    <row r="8" spans="1:6" ht="63">
      <c r="A8" s="319"/>
      <c r="B8" s="58">
        <v>4</v>
      </c>
      <c r="C8" s="59" t="s">
        <v>156</v>
      </c>
      <c r="D8" s="296" t="s">
        <v>610</v>
      </c>
      <c r="E8" s="59" t="s">
        <v>164</v>
      </c>
      <c r="F8" s="45" t="s">
        <v>232</v>
      </c>
    </row>
    <row r="9" spans="1:6" ht="63">
      <c r="A9" s="319"/>
      <c r="B9" s="58">
        <v>5</v>
      </c>
      <c r="C9" s="59" t="s">
        <v>157</v>
      </c>
      <c r="D9" s="296" t="s">
        <v>611</v>
      </c>
      <c r="E9" s="59" t="s">
        <v>170</v>
      </c>
      <c r="F9" s="45" t="s">
        <v>233</v>
      </c>
    </row>
    <row r="10" spans="1:6" ht="47.25">
      <c r="A10" s="319" t="s">
        <v>183</v>
      </c>
      <c r="B10" s="58">
        <v>6</v>
      </c>
      <c r="C10" s="59" t="s">
        <v>158</v>
      </c>
      <c r="D10" s="59" t="s">
        <v>256</v>
      </c>
      <c r="E10" s="59" t="s">
        <v>257</v>
      </c>
      <c r="F10" s="43" t="s">
        <v>538</v>
      </c>
    </row>
    <row r="11" spans="1:6" ht="31.5">
      <c r="A11" s="319"/>
      <c r="B11" s="58">
        <v>7</v>
      </c>
      <c r="C11" s="59" t="s">
        <v>159</v>
      </c>
      <c r="D11" s="296" t="s">
        <v>612</v>
      </c>
      <c r="E11" s="59" t="s">
        <v>165</v>
      </c>
      <c r="F11" s="43" t="s">
        <v>583</v>
      </c>
    </row>
    <row r="13" spans="1:6" ht="141.75">
      <c r="A13" s="318" t="s">
        <v>580</v>
      </c>
      <c r="B13" s="283">
        <v>12</v>
      </c>
      <c r="C13" s="185" t="s">
        <v>581</v>
      </c>
      <c r="D13" s="185" t="s">
        <v>582</v>
      </c>
      <c r="E13" s="185" t="s">
        <v>568</v>
      </c>
      <c r="F13" s="43" t="s">
        <v>569</v>
      </c>
    </row>
    <row r="14" spans="1:6" ht="31.5">
      <c r="A14" s="318"/>
      <c r="B14" s="283">
        <v>13</v>
      </c>
      <c r="C14" s="185" t="s">
        <v>414</v>
      </c>
      <c r="D14" s="295" t="s">
        <v>613</v>
      </c>
      <c r="E14" s="4" t="s">
        <v>415</v>
      </c>
      <c r="F14" s="43" t="s">
        <v>438</v>
      </c>
    </row>
  </sheetData>
  <mergeCells count="8">
    <mergeCell ref="A13:A14"/>
    <mergeCell ref="A10:A11"/>
    <mergeCell ref="A1:B1"/>
    <mergeCell ref="C1:E1"/>
    <mergeCell ref="A2:B2"/>
    <mergeCell ref="C2:E2"/>
    <mergeCell ref="A5:A6"/>
    <mergeCell ref="A7:A9"/>
  </mergeCells>
  <phoneticPr fontId="9"/>
  <pageMargins left="0.23622047244094491" right="0.23622047244094491" top="0.74803149606299213" bottom="0.74803149606299213" header="0.31496062992125984" footer="0.31496062992125984"/>
  <pageSetup paperSize="9" scale="61" orientation="landscape" r:id="rId1"/>
  <headerFooter>
    <oddHeader>&amp;L&amp;A&amp;R&amp;F</oddHeader>
    <oddFooter>&amp;P / &amp;N ページ</oddFooter>
  </headerFooter>
  <extLst>
    <ext xmlns:x14="http://schemas.microsoft.com/office/spreadsheetml/2009/9/main" uri="{CCE6A557-97BC-4b89-ADB6-D9C93CAAB3DF}">
      <x14:dataValidations xmlns:xm="http://schemas.microsoft.com/office/excel/2006/main" count="5">
        <x14:dataValidation type="list" allowBlank="1" showInputMessage="1" showErrorMessage="1" xr:uid="{01E46758-14F0-4009-8215-C801D0049C29}">
          <x14:formula1>
            <xm:f>リスト!$E$2:$E$5</xm:f>
          </x14:formula1>
          <xm:sqref>E9</xm:sqref>
        </x14:dataValidation>
        <x14:dataValidation type="list" allowBlank="1" showInputMessage="1" showErrorMessage="1" xr:uid="{F312CBA4-731F-4156-8457-2554017EB63E}">
          <x14:formula1>
            <xm:f>リスト!$A$2:$A$4</xm:f>
          </x14:formula1>
          <xm:sqref>E5</xm:sqref>
        </x14:dataValidation>
        <x14:dataValidation type="list" allowBlank="1" showInputMessage="1" showErrorMessage="1" xr:uid="{CBC5CDDA-EFE1-4378-A66D-C7EED6D1CB03}">
          <x14:formula1>
            <xm:f>リスト!$B$2:$B$5</xm:f>
          </x14:formula1>
          <xm:sqref>E6</xm:sqref>
        </x14:dataValidation>
        <x14:dataValidation type="list" allowBlank="1" showInputMessage="1" showErrorMessage="1" xr:uid="{E562B665-A5F0-497A-B6DE-0F97F7BEE695}">
          <x14:formula1>
            <xm:f>リスト!$C$2:$C$5</xm:f>
          </x14:formula1>
          <xm:sqref>E7</xm:sqref>
        </x14:dataValidation>
        <x14:dataValidation type="list" allowBlank="1" showInputMessage="1" showErrorMessage="1" xr:uid="{B1DC207C-3ED6-437F-9D23-97B1D10BFA80}">
          <x14:formula1>
            <xm:f>リスト!$D$2:$D$5</xm:f>
          </x14:formula1>
          <xm:sqref>E8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5666B-4D49-4C8B-8995-3A881B0DC3E0}">
  <sheetPr>
    <pageSetUpPr fitToPage="1"/>
  </sheetPr>
  <dimension ref="A1:V12"/>
  <sheetViews>
    <sheetView workbookViewId="0"/>
  </sheetViews>
  <sheetFormatPr defaultRowHeight="15.75" outlineLevelCol="1"/>
  <cols>
    <col min="1" max="1" width="2.625" style="6" customWidth="1"/>
    <col min="2" max="2" width="6.375" style="171" customWidth="1"/>
    <col min="3" max="3" width="4" style="6" customWidth="1"/>
    <col min="4" max="4" width="21" style="6" customWidth="1"/>
    <col min="5" max="5" width="57.75" style="171" customWidth="1"/>
    <col min="6" max="6" width="39.875" style="171" customWidth="1" outlineLevel="1"/>
    <col min="7" max="7" width="3.25" style="6" customWidth="1"/>
    <col min="8" max="20" width="6.25" style="6" customWidth="1"/>
    <col min="21" max="21" width="3.375" style="6" customWidth="1"/>
    <col min="22" max="22" width="50.125" style="43" customWidth="1"/>
    <col min="23" max="16384" width="9" style="6"/>
  </cols>
  <sheetData>
    <row r="1" spans="1:22" ht="19.5">
      <c r="A1" s="69" t="s">
        <v>479</v>
      </c>
      <c r="E1" s="6"/>
      <c r="F1" s="70" t="s">
        <v>260</v>
      </c>
      <c r="H1" s="285" t="s">
        <v>586</v>
      </c>
    </row>
    <row r="2" spans="1:22" ht="19.5">
      <c r="A2" s="69"/>
      <c r="B2" s="172" t="s">
        <v>399</v>
      </c>
      <c r="C2" s="173"/>
      <c r="D2" s="174"/>
      <c r="E2" s="175" t="s">
        <v>400</v>
      </c>
      <c r="F2" s="176"/>
      <c r="H2" s="177" t="s">
        <v>401</v>
      </c>
      <c r="I2" s="177"/>
      <c r="J2" s="177"/>
      <c r="K2" s="15"/>
      <c r="L2" s="178" t="s">
        <v>402</v>
      </c>
      <c r="M2" s="177"/>
      <c r="N2" s="177"/>
      <c r="O2" s="15"/>
      <c r="P2" s="178" t="s">
        <v>403</v>
      </c>
      <c r="Q2" s="177"/>
      <c r="R2" s="177"/>
      <c r="S2" s="15"/>
      <c r="T2" s="323" t="s">
        <v>471</v>
      </c>
    </row>
    <row r="3" spans="1:22" ht="16.5" thickBot="1">
      <c r="B3" s="179" t="s">
        <v>176</v>
      </c>
      <c r="C3" s="210" t="s">
        <v>36</v>
      </c>
      <c r="D3" s="210" t="s">
        <v>177</v>
      </c>
      <c r="E3" s="210" t="s">
        <v>178</v>
      </c>
      <c r="F3" s="211" t="s">
        <v>179</v>
      </c>
      <c r="H3" s="15" t="s">
        <v>404</v>
      </c>
      <c r="I3" s="16" t="s">
        <v>405</v>
      </c>
      <c r="J3" s="16" t="s">
        <v>406</v>
      </c>
      <c r="K3" s="16" t="s">
        <v>407</v>
      </c>
      <c r="L3" s="16" t="s">
        <v>404</v>
      </c>
      <c r="M3" s="16" t="s">
        <v>405</v>
      </c>
      <c r="N3" s="16" t="s">
        <v>406</v>
      </c>
      <c r="O3" s="16" t="s">
        <v>407</v>
      </c>
      <c r="P3" s="16" t="s">
        <v>404</v>
      </c>
      <c r="Q3" s="16" t="s">
        <v>405</v>
      </c>
      <c r="R3" s="16" t="s">
        <v>406</v>
      </c>
      <c r="S3" s="16" t="s">
        <v>407</v>
      </c>
      <c r="T3" s="324"/>
      <c r="V3" s="43" t="s">
        <v>417</v>
      </c>
    </row>
    <row r="4" spans="1:22" ht="63">
      <c r="B4" s="322" t="s">
        <v>408</v>
      </c>
      <c r="C4" s="212">
        <v>8</v>
      </c>
      <c r="D4" s="213" t="s">
        <v>409</v>
      </c>
      <c r="E4" s="303" t="s">
        <v>729</v>
      </c>
      <c r="F4" s="214" t="str">
        <f>H$2&amp;"　"&amp;H$3&amp;TEXT(H4,"0.0")
&amp;CHAR(10)&amp;L$2&amp;"　"&amp;L$3&amp;TEXT(L4,"0.0")
&amp;CHAR(10)&amp;P$2&amp;"　"&amp;P$3&amp;TEXT(P4,"0.0")&amp;"　［"&amp;T4&amp;"］"</f>
        <v>FY2017　①1.6
FY2018　①1.5
FY2019　①2.0　［億円］</v>
      </c>
      <c r="H4" s="55">
        <v>1.6</v>
      </c>
      <c r="I4" s="180"/>
      <c r="J4" s="180"/>
      <c r="K4" s="180"/>
      <c r="L4" s="55">
        <v>1.5</v>
      </c>
      <c r="M4" s="180"/>
      <c r="N4" s="180"/>
      <c r="O4" s="180"/>
      <c r="P4" s="55">
        <v>2</v>
      </c>
      <c r="Q4" s="180"/>
      <c r="R4" s="180"/>
      <c r="S4" s="180"/>
      <c r="T4" s="55" t="s">
        <v>472</v>
      </c>
      <c r="V4" s="43" t="s">
        <v>587</v>
      </c>
    </row>
    <row r="5" spans="1:22" ht="47.25">
      <c r="B5" s="322"/>
      <c r="C5" s="215">
        <v>9</v>
      </c>
      <c r="D5" s="216" t="s">
        <v>410</v>
      </c>
      <c r="E5" s="304" t="s">
        <v>411</v>
      </c>
      <c r="F5" s="217" t="str">
        <f>H$2&amp;"　"&amp;H$3&amp;TEXT(H5,"0")&amp;"、"&amp;I$3&amp;TEXT(I5,"0")
&amp;CHAR(10)&amp;L$2&amp;"　"&amp;L$3&amp;TEXT(L5,"0")&amp;"、"&amp;M$3&amp;TEXT(M5,"0")
&amp;CHAR(10)&amp;P$2&amp;"　"&amp;P$3&amp;TEXT(P5,"0")&amp;"、"&amp;Q$3&amp;TEXT(Q5,"0")&amp;"　［"&amp;T5&amp;"］"</f>
        <v>FY2017　①15、②10
FY2018　①15、②10
FY2019　①17、②11　［人］</v>
      </c>
      <c r="H5" s="55">
        <v>15</v>
      </c>
      <c r="I5" s="55">
        <v>10</v>
      </c>
      <c r="J5" s="180"/>
      <c r="K5" s="180"/>
      <c r="L5" s="55">
        <v>15</v>
      </c>
      <c r="M5" s="55">
        <v>10</v>
      </c>
      <c r="N5" s="180"/>
      <c r="O5" s="180"/>
      <c r="P5" s="55">
        <v>17</v>
      </c>
      <c r="Q5" s="55">
        <v>11</v>
      </c>
      <c r="R5" s="180"/>
      <c r="S5" s="180"/>
      <c r="T5" s="55" t="s">
        <v>473</v>
      </c>
      <c r="V5" s="43" t="s">
        <v>533</v>
      </c>
    </row>
    <row r="6" spans="1:22" ht="63">
      <c r="B6" s="322"/>
      <c r="C6" s="218">
        <v>10</v>
      </c>
      <c r="D6" s="219" t="s">
        <v>412</v>
      </c>
      <c r="E6" s="305" t="s">
        <v>730</v>
      </c>
      <c r="F6" s="220" t="str">
        <f>H$2&amp;"　"&amp;H$3&amp;TEXT(H6,"0%")&amp;"、"&amp;I$3&amp;TEXT(I6,"0%")&amp;"、"&amp;J$3&amp;TEXT(J6,"0%")
&amp;CHAR(10)&amp;L$2&amp;"　"&amp;L$3&amp;TEXT(L6,"0%")&amp;"、"&amp;M$3&amp;TEXT(M6,"0%")&amp;"、"&amp;N$3&amp;TEXT(N6,"0%")
&amp;CHAR(10)&amp;P$2&amp;"　"&amp;P$3&amp;TEXT(P6,"0%")&amp;"、"&amp;Q$3&amp;TEXT(Q6,"0%")&amp;"、"&amp;R$3&amp;TEXT(R6,"0%")</f>
        <v>FY2017　①15%、②25%、③60%
FY2018　①15%、②35%、③50%
FY2019　①25%、②35%、③40%</v>
      </c>
      <c r="H6" s="181">
        <v>0.15</v>
      </c>
      <c r="I6" s="181">
        <v>0.25</v>
      </c>
      <c r="J6" s="181">
        <v>0.6</v>
      </c>
      <c r="K6" s="182"/>
      <c r="L6" s="181">
        <v>0.15</v>
      </c>
      <c r="M6" s="181">
        <v>0.35</v>
      </c>
      <c r="N6" s="181">
        <v>0.5</v>
      </c>
      <c r="O6" s="182"/>
      <c r="P6" s="181">
        <v>0.25</v>
      </c>
      <c r="Q6" s="181">
        <v>0.35</v>
      </c>
      <c r="R6" s="181">
        <v>0.4</v>
      </c>
      <c r="S6" s="182"/>
      <c r="T6" s="181" t="s">
        <v>474</v>
      </c>
      <c r="V6" s="43" t="s">
        <v>588</v>
      </c>
    </row>
    <row r="7" spans="1:22" ht="63">
      <c r="B7" s="185" t="s">
        <v>584</v>
      </c>
      <c r="C7" s="284">
        <v>11</v>
      </c>
      <c r="D7" s="221" t="s">
        <v>413</v>
      </c>
      <c r="E7" s="221" t="s">
        <v>585</v>
      </c>
      <c r="F7" s="222" t="str">
        <f>H$2&amp;"　"&amp;H$3&amp;TEXT(H7,"0")&amp;"、"&amp;I$3&amp;TEXT(I7,"0")&amp;"、"&amp;J$3&amp;TEXT(J7,"0")&amp;"、"&amp;K$3&amp;TEXT(K7,"0")
&amp;CHAR(10)&amp;L$2&amp;"　"&amp;L$3&amp;TEXT(L7,"0")&amp;"、"&amp;M$3&amp;TEXT(M7,"0")&amp;"、"&amp;N$3&amp;TEXT(N7,"0")&amp;"、"&amp;O$3&amp;TEXT(O7,"0")
&amp;CHAR(10)&amp;P$2&amp;"　"&amp;P$3&amp;TEXT(P7,"0")&amp;"、"&amp;Q$3&amp;TEXT(Q7,"0")&amp;"、"&amp;R$3&amp;TEXT(R7,"0")&amp;"、"&amp;S$3&amp;TEXT(S7,"0")&amp;"　［"&amp;T7&amp;"］"</f>
        <v>FY2017　①50、②80、③80、④99
FY2018　①30、②45、③45、④60
FY2019　①65、②60、③70、④99　［人月］</v>
      </c>
      <c r="H7" s="55">
        <v>50</v>
      </c>
      <c r="I7" s="55">
        <v>80</v>
      </c>
      <c r="J7" s="55">
        <v>80</v>
      </c>
      <c r="K7" s="55">
        <v>99</v>
      </c>
      <c r="L7" s="55">
        <v>30</v>
      </c>
      <c r="M7" s="55">
        <v>45</v>
      </c>
      <c r="N7" s="55">
        <v>45</v>
      </c>
      <c r="O7" s="55">
        <v>60</v>
      </c>
      <c r="P7" s="55">
        <v>65</v>
      </c>
      <c r="Q7" s="55">
        <v>60</v>
      </c>
      <c r="R7" s="55">
        <v>70</v>
      </c>
      <c r="S7" s="55">
        <v>99</v>
      </c>
      <c r="T7" s="55" t="s">
        <v>475</v>
      </c>
      <c r="V7" s="43" t="s">
        <v>589</v>
      </c>
    </row>
    <row r="10" spans="1:22">
      <c r="F10" s="183"/>
      <c r="H10" s="184"/>
      <c r="I10" s="184"/>
      <c r="J10" s="184"/>
    </row>
    <row r="11" spans="1:22">
      <c r="F11" s="183"/>
    </row>
    <row r="12" spans="1:22">
      <c r="F12" s="183"/>
    </row>
  </sheetData>
  <mergeCells count="2">
    <mergeCell ref="B4:B6"/>
    <mergeCell ref="T2:T3"/>
  </mergeCells>
  <phoneticPr fontId="9"/>
  <dataValidations count="1">
    <dataValidation allowBlank="1" showInputMessage="1" showErrorMessage="1" promptTitle="別セルの内容を読みやすく表示します" prompt="ここに入力せず、H～S列に入力して下さい" sqref="F4:F7" xr:uid="{A74DC899-0F2F-4959-AA12-00747CCBF777}"/>
  </dataValidations>
  <pageMargins left="0.23622047244094491" right="0.23622047244094491" top="0.74803149606299213" bottom="0.74803149606299213" header="0.31496062992125984" footer="0.31496062992125984"/>
  <pageSetup paperSize="9" scale="48" orientation="landscape" r:id="rId1"/>
  <headerFooter>
    <oddHeader>&amp;L&amp;A&amp;R&amp;F</oddHeader>
    <oddFooter>&amp;P / &amp;N ページ</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DF259-967C-4C83-9A2E-3DBC579823C0}">
  <sheetPr>
    <pageSetUpPr fitToPage="1"/>
  </sheetPr>
  <dimension ref="A1:H86"/>
  <sheetViews>
    <sheetView workbookViewId="0"/>
  </sheetViews>
  <sheetFormatPr defaultRowHeight="15.75"/>
  <cols>
    <col min="1" max="1" width="9" style="199"/>
    <col min="2" max="2" width="53.625" style="199" bestFit="1" customWidth="1"/>
    <col min="3" max="3" width="9.875" style="199" bestFit="1" customWidth="1"/>
    <col min="4" max="5" width="8.5" style="199" bestFit="1" customWidth="1"/>
    <col min="6" max="16384" width="9" style="199"/>
  </cols>
  <sheetData>
    <row r="1" spans="1:5">
      <c r="A1" s="224" t="s">
        <v>614</v>
      </c>
    </row>
    <row r="2" spans="1:5">
      <c r="A2" s="225" t="s">
        <v>468</v>
      </c>
    </row>
    <row r="3" spans="1:5">
      <c r="A3" s="225" t="s">
        <v>615</v>
      </c>
    </row>
    <row r="4" spans="1:5">
      <c r="A4" s="223" t="s">
        <v>704</v>
      </c>
    </row>
    <row r="5" spans="1:5">
      <c r="E5" s="203" t="s">
        <v>516</v>
      </c>
    </row>
    <row r="6" spans="1:5">
      <c r="A6" s="7" t="s">
        <v>177</v>
      </c>
      <c r="B6" s="7" t="s">
        <v>178</v>
      </c>
      <c r="C6" s="239" t="str">
        <f>'2-2．属性情報　保有リソースなど（記入例）'!$H$2</f>
        <v>FY2017</v>
      </c>
      <c r="D6" s="239" t="str">
        <f>'2-2．属性情報　保有リソースなど（記入例）'!$L$2</f>
        <v>FY2018</v>
      </c>
      <c r="E6" s="239" t="str">
        <f>'2-2．属性情報　保有リソースなど（記入例）'!$P$2</f>
        <v>FY2019</v>
      </c>
    </row>
    <row r="7" spans="1:5">
      <c r="A7" s="330" t="s">
        <v>409</v>
      </c>
      <c r="B7" s="200" t="s">
        <v>452</v>
      </c>
      <c r="C7" s="204">
        <f>'2-2．属性情報　保有リソースなど（記入例）'!$H$4</f>
        <v>1.6</v>
      </c>
      <c r="D7" s="204">
        <f>'2-2．属性情報　保有リソースなど（記入例）'!$L$4</f>
        <v>1.5</v>
      </c>
      <c r="E7" s="204">
        <f>'2-2．属性情報　保有リソースなど（記入例）'!$P$4</f>
        <v>2</v>
      </c>
    </row>
    <row r="8" spans="1:5">
      <c r="A8" s="330"/>
      <c r="B8" s="202" t="s">
        <v>453</v>
      </c>
      <c r="C8" s="205"/>
      <c r="D8" s="205"/>
      <c r="E8" s="205"/>
    </row>
    <row r="9" spans="1:5">
      <c r="A9" s="330"/>
      <c r="B9" s="202" t="s">
        <v>454</v>
      </c>
      <c r="C9" s="205"/>
      <c r="D9" s="205"/>
      <c r="E9" s="205"/>
    </row>
    <row r="10" spans="1:5">
      <c r="A10" s="330"/>
      <c r="B10" s="202" t="s">
        <v>455</v>
      </c>
      <c r="C10" s="205"/>
      <c r="D10" s="205"/>
      <c r="E10" s="205"/>
    </row>
    <row r="11" spans="1:5">
      <c r="A11" s="321" t="s">
        <v>410</v>
      </c>
      <c r="B11" s="197" t="s">
        <v>456</v>
      </c>
      <c r="C11" s="206">
        <f>'2-2．属性情報　保有リソースなど（記入例）'!$H$5</f>
        <v>15</v>
      </c>
      <c r="D11" s="206">
        <f>'2-2．属性情報　保有リソースなど（記入例）'!$L$5</f>
        <v>15</v>
      </c>
      <c r="E11" s="206">
        <f>'2-2．属性情報　保有リソースなど（記入例）'!$P$5</f>
        <v>17</v>
      </c>
    </row>
    <row r="12" spans="1:5">
      <c r="A12" s="321"/>
      <c r="B12" s="201" t="s">
        <v>457</v>
      </c>
      <c r="C12" s="206">
        <f>'2-2．属性情報　保有リソースなど（記入例）'!$I$5</f>
        <v>10</v>
      </c>
      <c r="D12" s="206">
        <f>'2-2．属性情報　保有リソースなど（記入例）'!$M$5</f>
        <v>10</v>
      </c>
      <c r="E12" s="206">
        <f>'2-2．属性情報　保有リソースなど（記入例）'!$Q$5</f>
        <v>11</v>
      </c>
    </row>
    <row r="13" spans="1:5">
      <c r="A13" s="321"/>
      <c r="B13" s="201" t="s">
        <v>454</v>
      </c>
      <c r="C13" s="207"/>
      <c r="D13" s="207"/>
      <c r="E13" s="207"/>
    </row>
    <row r="14" spans="1:5">
      <c r="A14" s="321"/>
      <c r="B14" s="201" t="s">
        <v>455</v>
      </c>
      <c r="C14" s="207"/>
      <c r="D14" s="207"/>
      <c r="E14" s="207"/>
    </row>
    <row r="15" spans="1:5">
      <c r="A15" s="330" t="s">
        <v>412</v>
      </c>
      <c r="B15" s="200" t="s">
        <v>458</v>
      </c>
      <c r="C15" s="208">
        <f>'2-2．属性情報　保有リソースなど（記入例）'!$H$6</f>
        <v>0.15</v>
      </c>
      <c r="D15" s="208">
        <f>'2-2．属性情報　保有リソースなど（記入例）'!$L$6</f>
        <v>0.15</v>
      </c>
      <c r="E15" s="208">
        <f>'2-2．属性情報　保有リソースなど（記入例）'!$P$6</f>
        <v>0.25</v>
      </c>
    </row>
    <row r="16" spans="1:5">
      <c r="A16" s="330"/>
      <c r="B16" s="202" t="s">
        <v>459</v>
      </c>
      <c r="C16" s="208">
        <f>'2-2．属性情報　保有リソースなど（記入例）'!$I$6</f>
        <v>0.25</v>
      </c>
      <c r="D16" s="208">
        <f>'2-2．属性情報　保有リソースなど（記入例）'!$M$6</f>
        <v>0.35</v>
      </c>
      <c r="E16" s="208">
        <f>'2-2．属性情報　保有リソースなど（記入例）'!$Q$6</f>
        <v>0.35</v>
      </c>
    </row>
    <row r="17" spans="1:8">
      <c r="A17" s="330"/>
      <c r="B17" s="202" t="s">
        <v>460</v>
      </c>
      <c r="C17" s="208">
        <f>'2-2．属性情報　保有リソースなど（記入例）'!$J$6</f>
        <v>0.6</v>
      </c>
      <c r="D17" s="208">
        <f>'2-2．属性情報　保有リソースなど（記入例）'!$N$6</f>
        <v>0.5</v>
      </c>
      <c r="E17" s="208">
        <f>'2-2．属性情報　保有リソースなど（記入例）'!$R$6</f>
        <v>0.4</v>
      </c>
    </row>
    <row r="18" spans="1:8">
      <c r="A18" s="330"/>
      <c r="B18" s="202" t="s">
        <v>455</v>
      </c>
      <c r="C18" s="205"/>
      <c r="D18" s="205"/>
      <c r="E18" s="205"/>
    </row>
    <row r="19" spans="1:8">
      <c r="A19" s="331" t="s">
        <v>413</v>
      </c>
      <c r="B19" s="185" t="s">
        <v>592</v>
      </c>
      <c r="C19" s="206">
        <f>'2-2．属性情報　保有リソースなど（記入例）'!$H$7</f>
        <v>50</v>
      </c>
      <c r="D19" s="206">
        <f>'2-2．属性情報　保有リソースなど（記入例）'!$L$7</f>
        <v>30</v>
      </c>
      <c r="E19" s="206">
        <f>'2-2．属性情報　保有リソースなど（記入例）'!$P$7</f>
        <v>65</v>
      </c>
    </row>
    <row r="20" spans="1:8">
      <c r="A20" s="331"/>
      <c r="B20" s="185" t="s">
        <v>461</v>
      </c>
      <c r="C20" s="206">
        <f>'2-2．属性情報　保有リソースなど（記入例）'!$I$7</f>
        <v>80</v>
      </c>
      <c r="D20" s="206">
        <f>'2-2．属性情報　保有リソースなど（記入例）'!$M$7</f>
        <v>45</v>
      </c>
      <c r="E20" s="206">
        <f>'2-2．属性情報　保有リソースなど（記入例）'!$Q$7</f>
        <v>60</v>
      </c>
    </row>
    <row r="21" spans="1:8">
      <c r="A21" s="331"/>
      <c r="B21" s="185" t="s">
        <v>462</v>
      </c>
      <c r="C21" s="206">
        <f>'2-2．属性情報　保有リソースなど（記入例）'!$J$7</f>
        <v>80</v>
      </c>
      <c r="D21" s="206">
        <f>'2-2．属性情報　保有リソースなど（記入例）'!$N$7</f>
        <v>45</v>
      </c>
      <c r="E21" s="206">
        <f>'2-2．属性情報　保有リソースなど（記入例）'!$R$7</f>
        <v>70</v>
      </c>
    </row>
    <row r="22" spans="1:8">
      <c r="A22" s="331"/>
      <c r="B22" s="185" t="s">
        <v>593</v>
      </c>
      <c r="C22" s="206">
        <f>'2-2．属性情報　保有リソースなど（記入例）'!$K$7</f>
        <v>99</v>
      </c>
      <c r="D22" s="206">
        <f>'2-2．属性情報　保有リソースなど（記入例）'!$O$7</f>
        <v>60</v>
      </c>
      <c r="E22" s="206">
        <f>'2-2．属性情報　保有リソースなど（記入例）'!$S$7</f>
        <v>99</v>
      </c>
    </row>
    <row r="25" spans="1:8">
      <c r="A25" s="198" t="s">
        <v>467</v>
      </c>
    </row>
    <row r="26" spans="1:8">
      <c r="B26" s="201" t="s">
        <v>409</v>
      </c>
      <c r="C26" s="206">
        <f t="shared" ref="C26:E26" si="0">C7</f>
        <v>1.6</v>
      </c>
      <c r="D26" s="206">
        <f t="shared" si="0"/>
        <v>1.5</v>
      </c>
      <c r="E26" s="206">
        <f t="shared" si="0"/>
        <v>2</v>
      </c>
    </row>
    <row r="27" spans="1:8">
      <c r="B27" s="201" t="s">
        <v>444</v>
      </c>
      <c r="C27" s="206">
        <f t="shared" ref="C27:E28" si="1">C11</f>
        <v>15</v>
      </c>
      <c r="D27" s="206">
        <f t="shared" si="1"/>
        <v>15</v>
      </c>
      <c r="E27" s="206">
        <f t="shared" si="1"/>
        <v>17</v>
      </c>
    </row>
    <row r="28" spans="1:8">
      <c r="B28" s="201" t="s">
        <v>445</v>
      </c>
      <c r="C28" s="206">
        <f t="shared" si="1"/>
        <v>10</v>
      </c>
      <c r="D28" s="206">
        <f t="shared" si="1"/>
        <v>10</v>
      </c>
      <c r="E28" s="206">
        <f t="shared" si="1"/>
        <v>11</v>
      </c>
    </row>
    <row r="30" spans="1:8">
      <c r="C30" s="325" t="s">
        <v>463</v>
      </c>
      <c r="D30" s="325"/>
      <c r="E30" s="325"/>
      <c r="F30" s="326"/>
      <c r="G30" s="326"/>
      <c r="H30" s="326"/>
    </row>
    <row r="31" spans="1:8">
      <c r="C31" s="329" t="s">
        <v>469</v>
      </c>
      <c r="D31" s="329"/>
      <c r="E31" s="329"/>
      <c r="F31" s="328" t="s">
        <v>464</v>
      </c>
      <c r="G31" s="328"/>
      <c r="H31" s="328"/>
    </row>
    <row r="32" spans="1:8">
      <c r="C32" s="329"/>
      <c r="D32" s="329"/>
      <c r="E32" s="329"/>
      <c r="F32" s="328"/>
      <c r="G32" s="328"/>
      <c r="H32" s="328"/>
    </row>
    <row r="33" spans="1:8">
      <c r="C33" s="329"/>
      <c r="D33" s="329"/>
      <c r="E33" s="329"/>
      <c r="F33" s="328"/>
      <c r="G33" s="328"/>
      <c r="H33" s="328"/>
    </row>
    <row r="34" spans="1:8">
      <c r="C34" s="329"/>
      <c r="D34" s="329"/>
      <c r="E34" s="329"/>
      <c r="F34" s="328"/>
      <c r="G34" s="328"/>
      <c r="H34" s="328"/>
    </row>
    <row r="35" spans="1:8">
      <c r="C35" s="329"/>
      <c r="D35" s="329"/>
      <c r="E35" s="329"/>
      <c r="F35" s="328"/>
      <c r="G35" s="328"/>
      <c r="H35" s="328"/>
    </row>
    <row r="36" spans="1:8">
      <c r="C36" s="329"/>
      <c r="D36" s="329"/>
      <c r="E36" s="329"/>
      <c r="F36" s="328"/>
      <c r="G36" s="328"/>
      <c r="H36" s="328"/>
    </row>
    <row r="37" spans="1:8">
      <c r="C37" s="329"/>
      <c r="D37" s="329"/>
      <c r="E37" s="329"/>
      <c r="F37" s="328"/>
      <c r="G37" s="328"/>
      <c r="H37" s="328"/>
    </row>
    <row r="38" spans="1:8">
      <c r="C38" s="329"/>
      <c r="D38" s="329"/>
      <c r="E38" s="329"/>
      <c r="F38" s="328"/>
      <c r="G38" s="328"/>
      <c r="H38" s="328"/>
    </row>
    <row r="39" spans="1:8">
      <c r="C39" s="329"/>
      <c r="D39" s="329"/>
      <c r="E39" s="329"/>
      <c r="F39" s="328"/>
      <c r="G39" s="328"/>
      <c r="H39" s="328"/>
    </row>
    <row r="40" spans="1:8">
      <c r="C40" s="329"/>
      <c r="D40" s="329"/>
      <c r="E40" s="329"/>
      <c r="F40" s="328"/>
      <c r="G40" s="328"/>
      <c r="H40" s="328"/>
    </row>
    <row r="41" spans="1:8">
      <c r="C41" s="329"/>
      <c r="D41" s="329"/>
      <c r="E41" s="329"/>
      <c r="F41" s="328"/>
      <c r="G41" s="328"/>
      <c r="H41" s="328"/>
    </row>
    <row r="42" spans="1:8">
      <c r="C42" s="329"/>
      <c r="D42" s="329"/>
      <c r="E42" s="329"/>
      <c r="F42" s="328"/>
      <c r="G42" s="328"/>
      <c r="H42" s="328"/>
    </row>
    <row r="43" spans="1:8">
      <c r="C43" s="329"/>
      <c r="D43" s="329"/>
      <c r="E43" s="329"/>
      <c r="F43" s="328"/>
      <c r="G43" s="328"/>
      <c r="H43" s="328"/>
    </row>
    <row r="46" spans="1:8">
      <c r="A46" s="198" t="s">
        <v>446</v>
      </c>
    </row>
    <row r="47" spans="1:8">
      <c r="B47" s="201" t="s">
        <v>447</v>
      </c>
      <c r="C47" s="209">
        <f t="shared" ref="C47:E49" si="2">C15</f>
        <v>0.15</v>
      </c>
      <c r="D47" s="209">
        <f t="shared" si="2"/>
        <v>0.15</v>
      </c>
      <c r="E47" s="209">
        <f t="shared" si="2"/>
        <v>0.25</v>
      </c>
    </row>
    <row r="48" spans="1:8">
      <c r="B48" s="201" t="s">
        <v>448</v>
      </c>
      <c r="C48" s="209">
        <f t="shared" si="2"/>
        <v>0.25</v>
      </c>
      <c r="D48" s="209">
        <f t="shared" si="2"/>
        <v>0.35</v>
      </c>
      <c r="E48" s="209">
        <f t="shared" si="2"/>
        <v>0.35</v>
      </c>
    </row>
    <row r="49" spans="2:8">
      <c r="B49" s="201" t="s">
        <v>449</v>
      </c>
      <c r="C49" s="209">
        <f t="shared" si="2"/>
        <v>0.6</v>
      </c>
      <c r="D49" s="209">
        <f t="shared" si="2"/>
        <v>0.5</v>
      </c>
      <c r="E49" s="209">
        <f t="shared" si="2"/>
        <v>0.4</v>
      </c>
    </row>
    <row r="51" spans="2:8">
      <c r="C51" s="325" t="s">
        <v>463</v>
      </c>
      <c r="D51" s="325"/>
      <c r="E51" s="325"/>
      <c r="F51" s="326"/>
      <c r="G51" s="326"/>
      <c r="H51" s="326"/>
    </row>
    <row r="52" spans="2:8">
      <c r="C52" s="327" t="s">
        <v>470</v>
      </c>
      <c r="D52" s="327"/>
      <c r="E52" s="327"/>
      <c r="F52" s="328" t="s">
        <v>465</v>
      </c>
      <c r="G52" s="328"/>
      <c r="H52" s="328"/>
    </row>
    <row r="53" spans="2:8">
      <c r="C53" s="327"/>
      <c r="D53" s="327"/>
      <c r="E53" s="327"/>
      <c r="F53" s="328"/>
      <c r="G53" s="328"/>
      <c r="H53" s="328"/>
    </row>
    <row r="54" spans="2:8">
      <c r="C54" s="327"/>
      <c r="D54" s="327"/>
      <c r="E54" s="327"/>
      <c r="F54" s="328"/>
      <c r="G54" s="328"/>
      <c r="H54" s="328"/>
    </row>
    <row r="55" spans="2:8">
      <c r="C55" s="327"/>
      <c r="D55" s="327"/>
      <c r="E55" s="327"/>
      <c r="F55" s="328"/>
      <c r="G55" s="328"/>
      <c r="H55" s="328"/>
    </row>
    <row r="56" spans="2:8">
      <c r="C56" s="327"/>
      <c r="D56" s="327"/>
      <c r="E56" s="327"/>
      <c r="F56" s="328"/>
      <c r="G56" s="328"/>
      <c r="H56" s="328"/>
    </row>
    <row r="57" spans="2:8">
      <c r="C57" s="327"/>
      <c r="D57" s="327"/>
      <c r="E57" s="327"/>
      <c r="F57" s="328"/>
      <c r="G57" s="328"/>
      <c r="H57" s="328"/>
    </row>
    <row r="58" spans="2:8">
      <c r="C58" s="327"/>
      <c r="D58" s="327"/>
      <c r="E58" s="327"/>
      <c r="F58" s="328"/>
      <c r="G58" s="328"/>
      <c r="H58" s="328"/>
    </row>
    <row r="59" spans="2:8">
      <c r="C59" s="327"/>
      <c r="D59" s="327"/>
      <c r="E59" s="327"/>
      <c r="F59" s="328"/>
      <c r="G59" s="328"/>
      <c r="H59" s="328"/>
    </row>
    <row r="60" spans="2:8">
      <c r="C60" s="327"/>
      <c r="D60" s="327"/>
      <c r="E60" s="327"/>
      <c r="F60" s="328"/>
      <c r="G60" s="328"/>
      <c r="H60" s="328"/>
    </row>
    <row r="61" spans="2:8">
      <c r="C61" s="327"/>
      <c r="D61" s="327"/>
      <c r="E61" s="327"/>
      <c r="F61" s="328"/>
      <c r="G61" s="328"/>
      <c r="H61" s="328"/>
    </row>
    <row r="62" spans="2:8">
      <c r="C62" s="327"/>
      <c r="D62" s="327"/>
      <c r="E62" s="327"/>
      <c r="F62" s="328"/>
      <c r="G62" s="328"/>
      <c r="H62" s="328"/>
    </row>
    <row r="63" spans="2:8">
      <c r="C63" s="327"/>
      <c r="D63" s="327"/>
      <c r="E63" s="327"/>
      <c r="F63" s="328"/>
      <c r="G63" s="328"/>
      <c r="H63" s="328"/>
    </row>
    <row r="64" spans="2:8">
      <c r="C64" s="327"/>
      <c r="D64" s="327"/>
      <c r="E64" s="327"/>
      <c r="F64" s="328"/>
      <c r="G64" s="328"/>
      <c r="H64" s="328"/>
    </row>
    <row r="67" spans="1:8">
      <c r="A67" s="198" t="s">
        <v>413</v>
      </c>
    </row>
    <row r="68" spans="1:8">
      <c r="B68" s="286" t="s">
        <v>590</v>
      </c>
      <c r="C68" s="206">
        <f t="shared" ref="C68:E71" si="3">C19</f>
        <v>50</v>
      </c>
      <c r="D68" s="206">
        <f t="shared" si="3"/>
        <v>30</v>
      </c>
      <c r="E68" s="206">
        <f t="shared" si="3"/>
        <v>65</v>
      </c>
    </row>
    <row r="69" spans="1:8">
      <c r="B69" s="286" t="s">
        <v>450</v>
      </c>
      <c r="C69" s="206">
        <f t="shared" si="3"/>
        <v>80</v>
      </c>
      <c r="D69" s="206">
        <f t="shared" si="3"/>
        <v>45</v>
      </c>
      <c r="E69" s="206">
        <f t="shared" si="3"/>
        <v>60</v>
      </c>
    </row>
    <row r="70" spans="1:8">
      <c r="B70" s="286" t="s">
        <v>451</v>
      </c>
      <c r="C70" s="206">
        <f t="shared" si="3"/>
        <v>80</v>
      </c>
      <c r="D70" s="206">
        <f t="shared" si="3"/>
        <v>45</v>
      </c>
      <c r="E70" s="206">
        <f t="shared" si="3"/>
        <v>70</v>
      </c>
    </row>
    <row r="71" spans="1:8">
      <c r="B71" s="286" t="s">
        <v>548</v>
      </c>
      <c r="C71" s="206">
        <f t="shared" si="3"/>
        <v>99</v>
      </c>
      <c r="D71" s="206">
        <f t="shared" si="3"/>
        <v>60</v>
      </c>
      <c r="E71" s="206">
        <f t="shared" si="3"/>
        <v>99</v>
      </c>
    </row>
    <row r="73" spans="1:8">
      <c r="C73" s="325" t="s">
        <v>463</v>
      </c>
      <c r="D73" s="325"/>
      <c r="E73" s="325"/>
      <c r="F73" s="326"/>
      <c r="G73" s="326"/>
      <c r="H73" s="326"/>
    </row>
    <row r="74" spans="1:8">
      <c r="C74" s="327" t="s">
        <v>466</v>
      </c>
      <c r="D74" s="327"/>
      <c r="E74" s="327"/>
      <c r="F74" s="328" t="s">
        <v>476</v>
      </c>
      <c r="G74" s="328"/>
      <c r="H74" s="328"/>
    </row>
    <row r="75" spans="1:8">
      <c r="C75" s="327"/>
      <c r="D75" s="327"/>
      <c r="E75" s="327"/>
      <c r="F75" s="328"/>
      <c r="G75" s="328"/>
      <c r="H75" s="328"/>
    </row>
    <row r="76" spans="1:8">
      <c r="C76" s="327"/>
      <c r="D76" s="327"/>
      <c r="E76" s="327"/>
      <c r="F76" s="328"/>
      <c r="G76" s="328"/>
      <c r="H76" s="328"/>
    </row>
    <row r="77" spans="1:8">
      <c r="C77" s="327"/>
      <c r="D77" s="327"/>
      <c r="E77" s="327"/>
      <c r="F77" s="328"/>
      <c r="G77" s="328"/>
      <c r="H77" s="328"/>
    </row>
    <row r="78" spans="1:8">
      <c r="C78" s="327"/>
      <c r="D78" s="327"/>
      <c r="E78" s="327"/>
      <c r="F78" s="328"/>
      <c r="G78" s="328"/>
      <c r="H78" s="328"/>
    </row>
    <row r="79" spans="1:8">
      <c r="C79" s="327"/>
      <c r="D79" s="327"/>
      <c r="E79" s="327"/>
      <c r="F79" s="328"/>
      <c r="G79" s="328"/>
      <c r="H79" s="328"/>
    </row>
    <row r="80" spans="1:8">
      <c r="C80" s="327"/>
      <c r="D80" s="327"/>
      <c r="E80" s="327"/>
      <c r="F80" s="328"/>
      <c r="G80" s="328"/>
      <c r="H80" s="328"/>
    </row>
    <row r="81" spans="3:8">
      <c r="C81" s="327"/>
      <c r="D81" s="327"/>
      <c r="E81" s="327"/>
      <c r="F81" s="328"/>
      <c r="G81" s="328"/>
      <c r="H81" s="328"/>
    </row>
    <row r="82" spans="3:8">
      <c r="C82" s="327"/>
      <c r="D82" s="327"/>
      <c r="E82" s="327"/>
      <c r="F82" s="328"/>
      <c r="G82" s="328"/>
      <c r="H82" s="328"/>
    </row>
    <row r="83" spans="3:8">
      <c r="C83" s="327"/>
      <c r="D83" s="327"/>
      <c r="E83" s="327"/>
      <c r="F83" s="328"/>
      <c r="G83" s="328"/>
      <c r="H83" s="328"/>
    </row>
    <row r="84" spans="3:8">
      <c r="C84" s="327"/>
      <c r="D84" s="327"/>
      <c r="E84" s="327"/>
      <c r="F84" s="328"/>
      <c r="G84" s="328"/>
      <c r="H84" s="328"/>
    </row>
    <row r="85" spans="3:8">
      <c r="C85" s="327"/>
      <c r="D85" s="327"/>
      <c r="E85" s="327"/>
      <c r="F85" s="328"/>
      <c r="G85" s="328"/>
      <c r="H85" s="328"/>
    </row>
    <row r="86" spans="3:8">
      <c r="C86" s="327"/>
      <c r="D86" s="327"/>
      <c r="E86" s="327"/>
      <c r="F86" s="328"/>
      <c r="G86" s="328"/>
      <c r="H86" s="328"/>
    </row>
  </sheetData>
  <mergeCells count="16">
    <mergeCell ref="A19:A22"/>
    <mergeCell ref="A15:A18"/>
    <mergeCell ref="A11:A14"/>
    <mergeCell ref="A7:A10"/>
    <mergeCell ref="F31:H43"/>
    <mergeCell ref="F30:H30"/>
    <mergeCell ref="C31:E43"/>
    <mergeCell ref="C30:E30"/>
    <mergeCell ref="F74:H86"/>
    <mergeCell ref="C74:E86"/>
    <mergeCell ref="C51:E51"/>
    <mergeCell ref="F51:H51"/>
    <mergeCell ref="F52:H64"/>
    <mergeCell ref="C52:E64"/>
    <mergeCell ref="C73:E73"/>
    <mergeCell ref="F73:H73"/>
  </mergeCells>
  <phoneticPr fontId="9"/>
  <pageMargins left="0.23622047244094491" right="0.23622047244094491" top="0.74803149606299213" bottom="0.74803149606299213" header="0.31496062992125984" footer="0.31496062992125984"/>
  <pageSetup paperSize="9" scale="55" orientation="portrait" r:id="rId1"/>
  <headerFooter>
    <oddHeader>&amp;L&amp;A&amp;R&amp;F</oddHeader>
    <oddFooter>&amp;P / &amp;N ページ</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6DE53-8F0F-42D9-B6CA-EE121298925D}">
  <sheetPr>
    <pageSetUpPr fitToPage="1"/>
  </sheetPr>
  <dimension ref="A1:J19"/>
  <sheetViews>
    <sheetView workbookViewId="0"/>
  </sheetViews>
  <sheetFormatPr defaultRowHeight="15.75" outlineLevelCol="1"/>
  <cols>
    <col min="1" max="1" width="3.5" style="2" customWidth="1"/>
    <col min="2" max="2" width="15.625" style="1" customWidth="1"/>
    <col min="3" max="3" width="6.25" style="1" customWidth="1"/>
    <col min="4" max="4" width="36" style="1" bestFit="1" customWidth="1"/>
    <col min="5" max="6" width="74.125" style="1" hidden="1" customWidth="1" outlineLevel="1"/>
    <col min="7" max="7" width="36.75" style="1" bestFit="1" customWidth="1" collapsed="1"/>
    <col min="8" max="8" width="7.875" style="1" customWidth="1"/>
    <col min="9" max="9" width="34" style="1" customWidth="1"/>
    <col min="10" max="10" width="29.25" style="43" customWidth="1"/>
    <col min="11" max="16384" width="9" style="1"/>
  </cols>
  <sheetData>
    <row r="1" spans="1:10" s="61" customFormat="1">
      <c r="A1" s="61" t="s">
        <v>705</v>
      </c>
      <c r="G1" s="61" t="s">
        <v>234</v>
      </c>
      <c r="J1" s="63"/>
    </row>
    <row r="2" spans="1:10" s="61" customFormat="1">
      <c r="A2" s="227"/>
      <c r="I2" s="61" t="s">
        <v>230</v>
      </c>
      <c r="J2" s="63"/>
    </row>
    <row r="3" spans="1:10" s="3" customFormat="1" ht="31.5">
      <c r="A3" s="47"/>
      <c r="B3" s="47" t="s">
        <v>0</v>
      </c>
      <c r="C3" s="56" t="s">
        <v>36</v>
      </c>
      <c r="D3" s="47" t="s">
        <v>1</v>
      </c>
      <c r="E3" s="47" t="s">
        <v>93</v>
      </c>
      <c r="F3" s="47" t="s">
        <v>94</v>
      </c>
      <c r="G3" s="47" t="s">
        <v>2</v>
      </c>
      <c r="H3" s="54" t="s">
        <v>28</v>
      </c>
      <c r="I3" s="5" t="s">
        <v>29</v>
      </c>
      <c r="J3" s="43" t="s">
        <v>224</v>
      </c>
    </row>
    <row r="4" spans="1:10" ht="31.5">
      <c r="A4" s="332" t="s">
        <v>3</v>
      </c>
      <c r="B4" s="332" t="s">
        <v>4</v>
      </c>
      <c r="C4" s="57">
        <v>1</v>
      </c>
      <c r="D4" s="49" t="s">
        <v>5</v>
      </c>
      <c r="E4" s="287" t="s">
        <v>578</v>
      </c>
      <c r="F4" s="287" t="s">
        <v>622</v>
      </c>
      <c r="G4" s="49" t="s">
        <v>6</v>
      </c>
      <c r="H4" s="53" t="s">
        <v>187</v>
      </c>
      <c r="I4" s="55"/>
      <c r="J4" s="333" t="s">
        <v>225</v>
      </c>
    </row>
    <row r="5" spans="1:10">
      <c r="A5" s="332"/>
      <c r="B5" s="332"/>
      <c r="C5" s="58">
        <v>2</v>
      </c>
      <c r="D5" s="51" t="s">
        <v>7</v>
      </c>
      <c r="E5" s="287" t="s">
        <v>201</v>
      </c>
      <c r="F5" s="287" t="s">
        <v>691</v>
      </c>
      <c r="G5" s="51" t="s">
        <v>6</v>
      </c>
      <c r="H5" s="53" t="s">
        <v>187</v>
      </c>
      <c r="I5" s="55"/>
      <c r="J5" s="333"/>
    </row>
    <row r="6" spans="1:10" ht="31.5">
      <c r="A6" s="332"/>
      <c r="B6" s="332"/>
      <c r="C6" s="57">
        <v>3</v>
      </c>
      <c r="D6" s="49" t="s">
        <v>8</v>
      </c>
      <c r="E6" s="287" t="s">
        <v>203</v>
      </c>
      <c r="F6" s="287" t="s">
        <v>692</v>
      </c>
      <c r="G6" s="49" t="s">
        <v>6</v>
      </c>
      <c r="H6" s="53" t="s">
        <v>187</v>
      </c>
      <c r="I6" s="55"/>
      <c r="J6" s="333"/>
    </row>
    <row r="7" spans="1:10" ht="31.5">
      <c r="A7" s="332"/>
      <c r="B7" s="332"/>
      <c r="C7" s="58">
        <v>4</v>
      </c>
      <c r="D7" s="51" t="s">
        <v>9</v>
      </c>
      <c r="E7" s="301" t="s">
        <v>579</v>
      </c>
      <c r="F7" s="287" t="s">
        <v>693</v>
      </c>
      <c r="G7" s="51" t="s">
        <v>6</v>
      </c>
      <c r="H7" s="53" t="s">
        <v>187</v>
      </c>
      <c r="I7" s="55"/>
      <c r="J7" s="333"/>
    </row>
    <row r="8" spans="1:10" ht="31.5">
      <c r="A8" s="332"/>
      <c r="B8" s="332"/>
      <c r="C8" s="57">
        <v>5</v>
      </c>
      <c r="D8" s="49" t="s">
        <v>10</v>
      </c>
      <c r="E8" s="287" t="s">
        <v>684</v>
      </c>
      <c r="F8" s="287" t="s">
        <v>694</v>
      </c>
      <c r="G8" s="49" t="s">
        <v>6</v>
      </c>
      <c r="H8" s="53" t="s">
        <v>187</v>
      </c>
      <c r="I8" s="55"/>
      <c r="J8" s="333"/>
    </row>
    <row r="9" spans="1:10" ht="31.5">
      <c r="A9" s="332"/>
      <c r="B9" s="51" t="s">
        <v>192</v>
      </c>
      <c r="C9" s="59">
        <v>6</v>
      </c>
      <c r="D9" s="51" t="s">
        <v>109</v>
      </c>
      <c r="E9" s="287" t="s">
        <v>685</v>
      </c>
      <c r="F9" s="287" t="s">
        <v>695</v>
      </c>
      <c r="G9" s="51" t="s">
        <v>193</v>
      </c>
      <c r="H9" s="53" t="s">
        <v>31</v>
      </c>
      <c r="I9" s="55" t="s">
        <v>34</v>
      </c>
      <c r="J9" s="43" t="s">
        <v>226</v>
      </c>
    </row>
    <row r="10" spans="1:10" ht="31.5">
      <c r="A10" s="332"/>
      <c r="B10" s="332" t="s">
        <v>11</v>
      </c>
      <c r="C10" s="60">
        <v>9</v>
      </c>
      <c r="D10" s="246" t="s">
        <v>12</v>
      </c>
      <c r="E10" s="287" t="s">
        <v>664</v>
      </c>
      <c r="F10" s="287" t="s">
        <v>696</v>
      </c>
      <c r="G10" s="246" t="s">
        <v>13</v>
      </c>
      <c r="H10" s="64" t="s">
        <v>187</v>
      </c>
      <c r="I10" s="58"/>
    </row>
    <row r="11" spans="1:10" ht="63">
      <c r="A11" s="332"/>
      <c r="B11" s="332"/>
      <c r="C11" s="245">
        <v>10</v>
      </c>
      <c r="D11" s="247" t="s">
        <v>14</v>
      </c>
      <c r="E11" s="287" t="s">
        <v>686</v>
      </c>
      <c r="F11" s="287" t="s">
        <v>697</v>
      </c>
      <c r="G11" s="247" t="s">
        <v>15</v>
      </c>
      <c r="H11" s="64" t="s">
        <v>187</v>
      </c>
      <c r="I11" s="58"/>
      <c r="J11" s="43" t="s">
        <v>227</v>
      </c>
    </row>
    <row r="12" spans="1:10" ht="31.5">
      <c r="A12" s="332"/>
      <c r="B12" s="332"/>
      <c r="C12" s="60">
        <v>11</v>
      </c>
      <c r="D12" s="246" t="s">
        <v>16</v>
      </c>
      <c r="E12" s="287" t="s">
        <v>687</v>
      </c>
      <c r="F12" s="287" t="s">
        <v>698</v>
      </c>
      <c r="G12" s="246" t="s">
        <v>15</v>
      </c>
      <c r="H12" s="64" t="s">
        <v>187</v>
      </c>
      <c r="I12" s="58"/>
      <c r="J12" s="43" t="s">
        <v>227</v>
      </c>
    </row>
    <row r="13" spans="1:10" ht="47.25">
      <c r="A13" s="334" t="s">
        <v>17</v>
      </c>
      <c r="B13" s="334" t="s">
        <v>18</v>
      </c>
      <c r="C13" s="59">
        <v>5</v>
      </c>
      <c r="D13" s="51" t="s">
        <v>19</v>
      </c>
      <c r="E13" s="287" t="s">
        <v>215</v>
      </c>
      <c r="F13" s="287" t="s">
        <v>699</v>
      </c>
      <c r="G13" s="51" t="s">
        <v>20</v>
      </c>
      <c r="H13" s="53" t="s">
        <v>31</v>
      </c>
      <c r="I13" s="55" t="s">
        <v>34</v>
      </c>
      <c r="J13" s="43" t="s">
        <v>226</v>
      </c>
    </row>
    <row r="14" spans="1:10" ht="31.5">
      <c r="A14" s="334"/>
      <c r="B14" s="334"/>
      <c r="C14" s="60">
        <v>6</v>
      </c>
      <c r="D14" s="49" t="s">
        <v>21</v>
      </c>
      <c r="E14" s="287" t="s">
        <v>217</v>
      </c>
      <c r="F14" s="287" t="s">
        <v>700</v>
      </c>
      <c r="G14" s="49" t="s">
        <v>15</v>
      </c>
      <c r="H14" s="53" t="s">
        <v>187</v>
      </c>
      <c r="I14" s="55"/>
      <c r="J14" s="43" t="s">
        <v>227</v>
      </c>
    </row>
    <row r="15" spans="1:10" ht="31.5">
      <c r="A15" s="334"/>
      <c r="B15" s="334" t="s">
        <v>22</v>
      </c>
      <c r="C15" s="59">
        <v>6</v>
      </c>
      <c r="D15" s="51" t="s">
        <v>23</v>
      </c>
      <c r="E15" s="287" t="s">
        <v>688</v>
      </c>
      <c r="F15" s="287" t="s">
        <v>701</v>
      </c>
      <c r="G15" s="51" t="s">
        <v>228</v>
      </c>
      <c r="H15" s="64" t="s">
        <v>187</v>
      </c>
      <c r="I15" s="58"/>
    </row>
    <row r="16" spans="1:10" ht="31.5">
      <c r="A16" s="334"/>
      <c r="B16" s="334"/>
      <c r="C16" s="60">
        <v>7</v>
      </c>
      <c r="D16" s="49" t="s">
        <v>24</v>
      </c>
      <c r="E16" s="287" t="s">
        <v>689</v>
      </c>
      <c r="F16" s="287" t="s">
        <v>701</v>
      </c>
      <c r="G16" s="49" t="s">
        <v>229</v>
      </c>
      <c r="H16" s="64" t="s">
        <v>187</v>
      </c>
      <c r="I16" s="58"/>
    </row>
    <row r="17" spans="1:10" ht="31.5">
      <c r="A17" s="334"/>
      <c r="B17" s="334"/>
      <c r="C17" s="59">
        <v>8</v>
      </c>
      <c r="D17" s="51" t="s">
        <v>25</v>
      </c>
      <c r="E17" s="287" t="s">
        <v>690</v>
      </c>
      <c r="F17" s="287" t="s">
        <v>702</v>
      </c>
      <c r="G17" s="51" t="s">
        <v>20</v>
      </c>
      <c r="H17" s="64" t="s">
        <v>31</v>
      </c>
      <c r="I17" s="58" t="s">
        <v>34</v>
      </c>
      <c r="J17" s="43" t="s">
        <v>226</v>
      </c>
    </row>
    <row r="18" spans="1:10">
      <c r="B18" s="1" t="s">
        <v>26</v>
      </c>
    </row>
    <row r="19" spans="1:10">
      <c r="B19" s="1" t="s">
        <v>27</v>
      </c>
    </row>
  </sheetData>
  <mergeCells count="7">
    <mergeCell ref="J4:J8"/>
    <mergeCell ref="A4:A12"/>
    <mergeCell ref="B4:B8"/>
    <mergeCell ref="B10:B12"/>
    <mergeCell ref="A13:A17"/>
    <mergeCell ref="B13:B14"/>
    <mergeCell ref="B15:B17"/>
  </mergeCells>
  <phoneticPr fontId="9"/>
  <pageMargins left="0.23622047244094491" right="0.23622047244094491" top="0.74803149606299213" bottom="0.74803149606299213" header="0.31496062992125984" footer="0.31496062992125984"/>
  <pageSetup paperSize="9" scale="77" orientation="landscape" r:id="rId1"/>
  <headerFooter>
    <oddHeader>&amp;L&amp;A&amp;R&amp;F</oddHeader>
    <oddFooter>&amp;P / &amp;N ページ</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C545AC9-5502-4026-A6E9-DC84E30A063F}">
          <x14:formula1>
            <xm:f>リスト!$F$2:$F$4</xm:f>
          </x14:formula1>
          <xm:sqref>H4:H17</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29FF2-AC30-42A4-9440-7C053A950805}">
  <sheetPr>
    <pageSetUpPr fitToPage="1"/>
  </sheetPr>
  <dimension ref="A1:G11"/>
  <sheetViews>
    <sheetView workbookViewId="0"/>
  </sheetViews>
  <sheetFormatPr defaultRowHeight="15.75"/>
  <cols>
    <col min="1" max="1" width="12.75" style="1" customWidth="1"/>
    <col min="2" max="2" width="14.375" style="1" customWidth="1"/>
    <col min="3" max="3" width="14.875" style="1" bestFit="1" customWidth="1"/>
    <col min="4" max="4" width="9.375" style="1" hidden="1" customWidth="1"/>
    <col min="5" max="5" width="9.375" style="1" bestFit="1" customWidth="1"/>
    <col min="6" max="6" width="78" style="1" customWidth="1"/>
    <col min="7" max="7" width="57.375" style="17" bestFit="1" customWidth="1"/>
    <col min="8" max="16384" width="9" style="1"/>
  </cols>
  <sheetData>
    <row r="1" spans="1:7">
      <c r="A1" s="61" t="s">
        <v>705</v>
      </c>
    </row>
    <row r="2" spans="1:7" s="6" customFormat="1">
      <c r="A2" s="52" t="s">
        <v>37</v>
      </c>
      <c r="B2" s="53"/>
      <c r="C2" s="7" t="s">
        <v>38</v>
      </c>
      <c r="D2" s="8" t="s">
        <v>39</v>
      </c>
      <c r="E2" s="15" t="s">
        <v>39</v>
      </c>
      <c r="F2" s="16" t="s">
        <v>51</v>
      </c>
      <c r="G2" s="62" t="s">
        <v>439</v>
      </c>
    </row>
    <row r="3" spans="1:7">
      <c r="A3" s="335" t="s">
        <v>40</v>
      </c>
      <c r="B3" s="336"/>
      <c r="C3" s="248" t="s">
        <v>41</v>
      </c>
      <c r="D3" s="341">
        <f>SUM(E3:E5)</f>
        <v>30</v>
      </c>
      <c r="E3" s="249">
        <v>10</v>
      </c>
      <c r="F3" s="244"/>
      <c r="G3" s="62" t="s">
        <v>440</v>
      </c>
    </row>
    <row r="4" spans="1:7">
      <c r="A4" s="337"/>
      <c r="B4" s="338"/>
      <c r="C4" s="248" t="s">
        <v>42</v>
      </c>
      <c r="D4" s="342"/>
      <c r="E4" s="249">
        <v>10</v>
      </c>
      <c r="F4" s="244"/>
      <c r="G4" s="62" t="s">
        <v>441</v>
      </c>
    </row>
    <row r="5" spans="1:7">
      <c r="A5" s="339"/>
      <c r="B5" s="340"/>
      <c r="C5" s="248" t="s">
        <v>43</v>
      </c>
      <c r="D5" s="343"/>
      <c r="E5" s="249">
        <v>10</v>
      </c>
      <c r="F5" s="244"/>
      <c r="G5" s="62" t="s">
        <v>442</v>
      </c>
    </row>
    <row r="6" spans="1:7">
      <c r="A6" s="344" t="s">
        <v>44</v>
      </c>
      <c r="B6" s="345" t="s">
        <v>607</v>
      </c>
      <c r="C6" s="248" t="s">
        <v>45</v>
      </c>
      <c r="D6" s="341">
        <f>SUM(E6:E7)</f>
        <v>40</v>
      </c>
      <c r="E6" s="249">
        <v>20</v>
      </c>
      <c r="F6" s="244"/>
      <c r="G6" s="62"/>
    </row>
    <row r="7" spans="1:7">
      <c r="A7" s="344"/>
      <c r="B7" s="346"/>
      <c r="C7" s="248" t="s">
        <v>46</v>
      </c>
      <c r="D7" s="343"/>
      <c r="E7" s="249">
        <v>20</v>
      </c>
      <c r="F7" s="244"/>
      <c r="G7" s="62"/>
    </row>
    <row r="8" spans="1:7">
      <c r="A8" s="344"/>
      <c r="B8" s="9" t="s">
        <v>47</v>
      </c>
      <c r="C8" s="248" t="s">
        <v>47</v>
      </c>
      <c r="D8" s="250">
        <f>SUM(E8)</f>
        <v>30</v>
      </c>
      <c r="E8" s="249">
        <v>30</v>
      </c>
      <c r="F8" s="244"/>
      <c r="G8" s="62" t="s">
        <v>443</v>
      </c>
    </row>
    <row r="9" spans="1:7" hidden="1">
      <c r="A9" s="8" t="s">
        <v>48</v>
      </c>
      <c r="B9" s="251"/>
      <c r="C9" s="53"/>
      <c r="D9" s="251"/>
      <c r="E9" s="252">
        <f>SUM(E3:E5)</f>
        <v>30</v>
      </c>
      <c r="F9" s="6"/>
      <c r="G9" s="62"/>
    </row>
    <row r="10" spans="1:7" hidden="1">
      <c r="A10" s="8" t="s">
        <v>49</v>
      </c>
      <c r="B10" s="251"/>
      <c r="C10" s="53"/>
      <c r="D10" s="251"/>
      <c r="E10" s="252">
        <f>SUM(E6:E8)</f>
        <v>70</v>
      </c>
      <c r="F10" s="6"/>
      <c r="G10" s="62"/>
    </row>
    <row r="11" spans="1:7">
      <c r="A11" s="8" t="s">
        <v>50</v>
      </c>
      <c r="B11" s="251"/>
      <c r="C11" s="53"/>
      <c r="D11" s="251"/>
      <c r="E11" s="252">
        <f>SUM(E3:E8)</f>
        <v>100</v>
      </c>
      <c r="F11" s="62" t="s">
        <v>52</v>
      </c>
      <c r="G11" s="62"/>
    </row>
  </sheetData>
  <mergeCells count="5">
    <mergeCell ref="A3:B5"/>
    <mergeCell ref="D3:D5"/>
    <mergeCell ref="A6:A8"/>
    <mergeCell ref="B6:B7"/>
    <mergeCell ref="D6:D7"/>
  </mergeCells>
  <phoneticPr fontId="9"/>
  <pageMargins left="0.23622047244094491" right="0.23622047244094491" top="0.74803149606299213" bottom="0.74803149606299213" header="0.31496062992125984" footer="0.31496062992125984"/>
  <pageSetup paperSize="9" scale="71" orientation="landscape" r:id="rId1"/>
  <headerFooter>
    <oddHeader>&amp;L&amp;A&amp;R&amp;F</oddHeader>
    <oddFooter>&amp;P / &amp;N ページ</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740BD-DD4A-4CEE-9BCD-E2876982D3F2}">
  <sheetPr>
    <pageSetUpPr fitToPage="1"/>
  </sheetPr>
  <dimension ref="A1:K18"/>
  <sheetViews>
    <sheetView workbookViewId="0"/>
  </sheetViews>
  <sheetFormatPr defaultRowHeight="15.75" outlineLevelCol="1"/>
  <cols>
    <col min="1" max="1" width="9" style="1"/>
    <col min="2" max="2" width="5.125" style="1" bestFit="1" customWidth="1"/>
    <col min="3" max="3" width="13" style="1" customWidth="1"/>
    <col min="4" max="5" width="54" style="67" customWidth="1" outlineLevel="1"/>
    <col min="6" max="6" width="10.75" style="1" bestFit="1" customWidth="1"/>
    <col min="7" max="7" width="54.5" style="1" customWidth="1"/>
    <col min="8" max="8" width="11" style="42" customWidth="1"/>
    <col min="9" max="9" width="52.5" style="1" customWidth="1"/>
    <col min="10" max="10" width="10.25" style="6" customWidth="1"/>
    <col min="11" max="11" width="19" style="17" customWidth="1"/>
    <col min="12" max="16384" width="9" style="1"/>
  </cols>
  <sheetData>
    <row r="1" spans="1:11" s="6" customFormat="1">
      <c r="A1" s="61"/>
      <c r="C1" s="61"/>
      <c r="D1" s="66"/>
      <c r="E1" s="66"/>
      <c r="F1" s="61" t="s">
        <v>255</v>
      </c>
      <c r="H1" s="61"/>
      <c r="K1" s="62"/>
    </row>
    <row r="2" spans="1:11" s="6" customFormat="1">
      <c r="A2" s="61" t="s">
        <v>705</v>
      </c>
      <c r="C2" s="61"/>
      <c r="D2" s="66"/>
      <c r="E2" s="66"/>
      <c r="H2" s="61" t="s">
        <v>195</v>
      </c>
      <c r="K2" s="62"/>
    </row>
    <row r="3" spans="1:11" s="6" customFormat="1">
      <c r="A3" s="227"/>
      <c r="C3" s="61"/>
      <c r="D3" s="66"/>
      <c r="E3" s="66"/>
      <c r="H3" s="61"/>
      <c r="I3" s="61" t="s">
        <v>199</v>
      </c>
      <c r="K3" s="62"/>
    </row>
    <row r="4" spans="1:11" s="6" customFormat="1" ht="31.5">
      <c r="A4" s="47" t="s">
        <v>554</v>
      </c>
      <c r="B4" s="47" t="s">
        <v>36</v>
      </c>
      <c r="C4" s="47" t="s">
        <v>1</v>
      </c>
      <c r="D4" s="47" t="s">
        <v>93</v>
      </c>
      <c r="E4" s="47" t="s">
        <v>94</v>
      </c>
      <c r="F4" s="47" t="s">
        <v>81</v>
      </c>
      <c r="G4" s="47" t="s">
        <v>83</v>
      </c>
      <c r="H4" s="265" t="s">
        <v>30</v>
      </c>
      <c r="I4" s="16" t="s">
        <v>82</v>
      </c>
      <c r="J4" s="241" t="s">
        <v>553</v>
      </c>
      <c r="K4" s="62" t="s">
        <v>198</v>
      </c>
    </row>
    <row r="5" spans="1:11" ht="78.75">
      <c r="A5" s="332" t="s">
        <v>18</v>
      </c>
      <c r="B5" s="48">
        <v>1</v>
      </c>
      <c r="C5" s="49" t="s">
        <v>53</v>
      </c>
      <c r="D5" s="288" t="s">
        <v>731</v>
      </c>
      <c r="E5" s="288" t="s">
        <v>236</v>
      </c>
      <c r="F5" s="49" t="s">
        <v>54</v>
      </c>
      <c r="G5" s="287" t="s">
        <v>55</v>
      </c>
      <c r="H5" s="41">
        <v>2</v>
      </c>
      <c r="I5" s="4" t="s">
        <v>84</v>
      </c>
      <c r="J5" s="266">
        <f t="shared" ref="J5:J10" si="0">IF(SUM(H$5:H$10)=0,0,H5/SUM(H$5:H$10))</f>
        <v>0.25</v>
      </c>
      <c r="K5" s="347" t="s">
        <v>200</v>
      </c>
    </row>
    <row r="6" spans="1:11" ht="94.5">
      <c r="A6" s="332"/>
      <c r="B6" s="50">
        <v>2</v>
      </c>
      <c r="C6" s="51" t="s">
        <v>56</v>
      </c>
      <c r="D6" s="288" t="s">
        <v>732</v>
      </c>
      <c r="E6" s="288" t="s">
        <v>733</v>
      </c>
      <c r="F6" s="51" t="s">
        <v>57</v>
      </c>
      <c r="G6" s="287" t="s">
        <v>58</v>
      </c>
      <c r="H6" s="41">
        <v>1.5</v>
      </c>
      <c r="I6" s="4" t="s">
        <v>85</v>
      </c>
      <c r="J6" s="266">
        <f t="shared" si="0"/>
        <v>0.1875</v>
      </c>
      <c r="K6" s="347"/>
    </row>
    <row r="7" spans="1:11" ht="94.5">
      <c r="A7" s="332"/>
      <c r="B7" s="48">
        <v>3</v>
      </c>
      <c r="C7" s="49" t="s">
        <v>59</v>
      </c>
      <c r="D7" s="288" t="s">
        <v>239</v>
      </c>
      <c r="E7" s="288" t="s">
        <v>734</v>
      </c>
      <c r="F7" s="49" t="s">
        <v>57</v>
      </c>
      <c r="G7" s="287" t="s">
        <v>60</v>
      </c>
      <c r="H7" s="41">
        <v>1</v>
      </c>
      <c r="I7" s="4" t="s">
        <v>32</v>
      </c>
      <c r="J7" s="266">
        <f t="shared" si="0"/>
        <v>0.125</v>
      </c>
      <c r="K7" s="347"/>
    </row>
    <row r="8" spans="1:11" ht="63">
      <c r="A8" s="332"/>
      <c r="B8" s="50">
        <v>4</v>
      </c>
      <c r="C8" s="51" t="s">
        <v>61</v>
      </c>
      <c r="D8" s="288" t="s">
        <v>735</v>
      </c>
      <c r="E8" s="288" t="s">
        <v>242</v>
      </c>
      <c r="F8" s="51" t="s">
        <v>57</v>
      </c>
      <c r="G8" s="287" t="s">
        <v>62</v>
      </c>
      <c r="H8" s="41">
        <v>1.5</v>
      </c>
      <c r="I8" s="4" t="s">
        <v>86</v>
      </c>
      <c r="J8" s="266">
        <f t="shared" si="0"/>
        <v>0.1875</v>
      </c>
      <c r="K8" s="347"/>
    </row>
    <row r="9" spans="1:11" ht="47.25">
      <c r="A9" s="332"/>
      <c r="B9" s="48">
        <v>5</v>
      </c>
      <c r="C9" s="49" t="s">
        <v>19</v>
      </c>
      <c r="D9" s="288" t="s">
        <v>215</v>
      </c>
      <c r="E9" s="288" t="s">
        <v>699</v>
      </c>
      <c r="F9" s="49" t="s">
        <v>57</v>
      </c>
      <c r="G9" s="287" t="s">
        <v>63</v>
      </c>
      <c r="H9" s="41"/>
      <c r="I9" s="4" t="s">
        <v>33</v>
      </c>
      <c r="J9" s="266">
        <f t="shared" si="0"/>
        <v>0</v>
      </c>
      <c r="K9" s="347"/>
    </row>
    <row r="10" spans="1:11" ht="47.25">
      <c r="A10" s="332"/>
      <c r="B10" s="50">
        <v>6</v>
      </c>
      <c r="C10" s="51" t="s">
        <v>21</v>
      </c>
      <c r="D10" s="288" t="s">
        <v>217</v>
      </c>
      <c r="E10" s="288" t="s">
        <v>700</v>
      </c>
      <c r="F10" s="51" t="s">
        <v>57</v>
      </c>
      <c r="G10" s="287" t="s">
        <v>64</v>
      </c>
      <c r="H10" s="41">
        <v>2</v>
      </c>
      <c r="I10" s="4" t="s">
        <v>87</v>
      </c>
      <c r="J10" s="266">
        <f t="shared" si="0"/>
        <v>0.25</v>
      </c>
      <c r="K10" s="347"/>
    </row>
    <row r="11" spans="1:11" ht="47.25">
      <c r="A11" s="332" t="s">
        <v>65</v>
      </c>
      <c r="B11" s="48">
        <v>1</v>
      </c>
      <c r="C11" s="246" t="s">
        <v>66</v>
      </c>
      <c r="D11" s="288" t="s">
        <v>567</v>
      </c>
      <c r="E11" s="288" t="s">
        <v>243</v>
      </c>
      <c r="F11" s="246" t="s">
        <v>57</v>
      </c>
      <c r="G11" s="287" t="s">
        <v>67</v>
      </c>
      <c r="H11" s="253">
        <v>1</v>
      </c>
      <c r="I11" s="245" t="s">
        <v>32</v>
      </c>
      <c r="J11" s="267">
        <f t="shared" ref="J11:J18" si="1">IF(SUM(H$11:H$18)=0,0,H11/SUM(H$11:H$18))</f>
        <v>0.1</v>
      </c>
    </row>
    <row r="12" spans="1:11" ht="94.5">
      <c r="A12" s="332"/>
      <c r="B12" s="50">
        <v>2</v>
      </c>
      <c r="C12" s="247" t="s">
        <v>68</v>
      </c>
      <c r="D12" s="288" t="s">
        <v>244</v>
      </c>
      <c r="E12" s="288" t="s">
        <v>245</v>
      </c>
      <c r="F12" s="247" t="s">
        <v>57</v>
      </c>
      <c r="G12" s="287" t="s">
        <v>69</v>
      </c>
      <c r="H12" s="253">
        <v>2</v>
      </c>
      <c r="I12" s="245" t="s">
        <v>88</v>
      </c>
      <c r="J12" s="267">
        <f t="shared" si="1"/>
        <v>0.2</v>
      </c>
    </row>
    <row r="13" spans="1:11" ht="78.75">
      <c r="A13" s="332"/>
      <c r="B13" s="48">
        <v>3</v>
      </c>
      <c r="C13" s="246" t="s">
        <v>70</v>
      </c>
      <c r="D13" s="288" t="s">
        <v>246</v>
      </c>
      <c r="E13" s="288" t="s">
        <v>247</v>
      </c>
      <c r="F13" s="246" t="s">
        <v>57</v>
      </c>
      <c r="G13" s="287" t="s">
        <v>71</v>
      </c>
      <c r="H13" s="253">
        <v>0.5</v>
      </c>
      <c r="I13" s="245" t="s">
        <v>89</v>
      </c>
      <c r="J13" s="267">
        <f t="shared" si="1"/>
        <v>0.05</v>
      </c>
    </row>
    <row r="14" spans="1:11" ht="78.75">
      <c r="A14" s="332"/>
      <c r="B14" s="50">
        <v>4</v>
      </c>
      <c r="C14" s="247" t="s">
        <v>72</v>
      </c>
      <c r="D14" s="288" t="s">
        <v>736</v>
      </c>
      <c r="E14" s="288" t="s">
        <v>650</v>
      </c>
      <c r="F14" s="247" t="s">
        <v>57</v>
      </c>
      <c r="G14" s="287" t="s">
        <v>73</v>
      </c>
      <c r="H14" s="253">
        <v>1</v>
      </c>
      <c r="I14" s="245" t="s">
        <v>32</v>
      </c>
      <c r="J14" s="267">
        <f t="shared" si="1"/>
        <v>0.1</v>
      </c>
    </row>
    <row r="15" spans="1:11" ht="63">
      <c r="A15" s="332"/>
      <c r="B15" s="48">
        <v>5</v>
      </c>
      <c r="C15" s="246" t="s">
        <v>74</v>
      </c>
      <c r="D15" s="288" t="s">
        <v>248</v>
      </c>
      <c r="E15" s="288" t="s">
        <v>249</v>
      </c>
      <c r="F15" s="246" t="s">
        <v>57</v>
      </c>
      <c r="G15" s="287" t="s">
        <v>75</v>
      </c>
      <c r="H15" s="253">
        <v>1.5</v>
      </c>
      <c r="I15" s="245" t="s">
        <v>90</v>
      </c>
      <c r="J15" s="267">
        <f t="shared" si="1"/>
        <v>0.15</v>
      </c>
    </row>
    <row r="16" spans="1:11" ht="47.25">
      <c r="A16" s="332"/>
      <c r="B16" s="50">
        <v>6</v>
      </c>
      <c r="C16" s="247" t="s">
        <v>76</v>
      </c>
      <c r="D16" s="288" t="s">
        <v>250</v>
      </c>
      <c r="E16" s="288" t="s">
        <v>251</v>
      </c>
      <c r="F16" s="247" t="s">
        <v>57</v>
      </c>
      <c r="G16" s="287" t="s">
        <v>77</v>
      </c>
      <c r="H16" s="253">
        <v>1</v>
      </c>
      <c r="I16" s="245" t="s">
        <v>32</v>
      </c>
      <c r="J16" s="267">
        <f t="shared" si="1"/>
        <v>0.1</v>
      </c>
    </row>
    <row r="17" spans="1:10" ht="63">
      <c r="A17" s="332"/>
      <c r="B17" s="48">
        <v>7</v>
      </c>
      <c r="C17" s="246" t="s">
        <v>258</v>
      </c>
      <c r="D17" s="288" t="s">
        <v>259</v>
      </c>
      <c r="E17" s="288" t="s">
        <v>737</v>
      </c>
      <c r="F17" s="246" t="s">
        <v>57</v>
      </c>
      <c r="G17" s="287" t="s">
        <v>78</v>
      </c>
      <c r="H17" s="253">
        <v>1.5</v>
      </c>
      <c r="I17" s="245" t="s">
        <v>91</v>
      </c>
      <c r="J17" s="267">
        <f t="shared" si="1"/>
        <v>0.15</v>
      </c>
    </row>
    <row r="18" spans="1:10" ht="78.75">
      <c r="A18" s="332"/>
      <c r="B18" s="50">
        <v>8</v>
      </c>
      <c r="C18" s="247" t="s">
        <v>79</v>
      </c>
      <c r="D18" s="288" t="s">
        <v>253</v>
      </c>
      <c r="E18" s="288" t="s">
        <v>738</v>
      </c>
      <c r="F18" s="247" t="s">
        <v>57</v>
      </c>
      <c r="G18" s="287" t="s">
        <v>80</v>
      </c>
      <c r="H18" s="253">
        <v>1.5</v>
      </c>
      <c r="I18" s="245" t="s">
        <v>92</v>
      </c>
      <c r="J18" s="267">
        <f t="shared" si="1"/>
        <v>0.15</v>
      </c>
    </row>
  </sheetData>
  <mergeCells count="3">
    <mergeCell ref="A5:A10"/>
    <mergeCell ref="A11:A18"/>
    <mergeCell ref="K5:K10"/>
  </mergeCells>
  <phoneticPr fontId="9"/>
  <pageMargins left="0.23622047244094491" right="0.23622047244094491" top="0.74803149606299213" bottom="0.74803149606299213" header="0.31496062992125984" footer="0.31496062992125984"/>
  <pageSetup paperSize="9" scale="44" orientation="landscape" r:id="rId1"/>
  <headerFooter>
    <oddHeader>&amp;L&amp;A&amp;R&amp;F</oddHeader>
    <oddFooter>&amp;P / &amp;N ページ</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2B61D039-7C1F-47B7-A917-17A94D63B33E}">
          <x14:formula1>
            <xm:f>リスト!$G$2:$G$6</xm:f>
          </x14:formula1>
          <xm:sqref>H5:H18</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AAB23-7FB3-4952-9688-52039556F30B}">
  <sheetPr>
    <pageSetUpPr fitToPage="1"/>
  </sheetPr>
  <dimension ref="A1:I49"/>
  <sheetViews>
    <sheetView workbookViewId="0"/>
  </sheetViews>
  <sheetFormatPr defaultRowHeight="15.75" outlineLevelCol="2"/>
  <cols>
    <col min="1" max="1" width="9" style="19"/>
    <col min="2" max="2" width="4.375" style="19" bestFit="1" customWidth="1"/>
    <col min="3" max="3" width="17.5" style="19" customWidth="1"/>
    <col min="4" max="4" width="71.125" style="19" customWidth="1" outlineLevel="1"/>
    <col min="5" max="5" width="47.75" style="19" customWidth="1" outlineLevel="1"/>
    <col min="6" max="7" width="9" style="19"/>
    <col min="8" max="8" width="45.375" style="19" customWidth="1" outlineLevel="2"/>
    <col min="9" max="9" width="70.875" style="44" customWidth="1"/>
    <col min="10" max="16384" width="9" style="19"/>
  </cols>
  <sheetData>
    <row r="1" spans="1:9" s="6" customFormat="1">
      <c r="A1" s="61" t="s">
        <v>740</v>
      </c>
      <c r="C1" s="61"/>
      <c r="F1" s="61"/>
      <c r="I1" s="62"/>
    </row>
    <row r="2" spans="1:9" s="6" customFormat="1">
      <c r="A2" s="227"/>
      <c r="C2" s="61"/>
      <c r="F2" s="61" t="s">
        <v>195</v>
      </c>
      <c r="I2" s="62"/>
    </row>
    <row r="3" spans="1:9" ht="31.5">
      <c r="A3" s="20" t="s">
        <v>0</v>
      </c>
      <c r="B3" s="20" t="s">
        <v>35</v>
      </c>
      <c r="C3" s="20" t="s">
        <v>1</v>
      </c>
      <c r="D3" s="20" t="s">
        <v>93</v>
      </c>
      <c r="E3" s="20" t="s">
        <v>94</v>
      </c>
      <c r="F3" s="21" t="s">
        <v>96</v>
      </c>
      <c r="G3" s="21" t="s">
        <v>97</v>
      </c>
      <c r="H3" s="46" t="s">
        <v>194</v>
      </c>
      <c r="I3" s="44" t="s">
        <v>198</v>
      </c>
    </row>
    <row r="4" spans="1:9" ht="63">
      <c r="A4" s="351" t="s">
        <v>98</v>
      </c>
      <c r="B4" s="18">
        <v>1</v>
      </c>
      <c r="C4" s="279" t="s">
        <v>5</v>
      </c>
      <c r="D4" s="301" t="s">
        <v>578</v>
      </c>
      <c r="E4" s="301" t="s">
        <v>622</v>
      </c>
      <c r="F4" s="30" t="s">
        <v>99</v>
      </c>
      <c r="G4" s="30" t="s">
        <v>100</v>
      </c>
      <c r="H4" s="18"/>
      <c r="I4" s="280" t="s">
        <v>594</v>
      </c>
    </row>
    <row r="5" spans="1:9" ht="31.5">
      <c r="A5" s="352"/>
      <c r="B5" s="18">
        <v>2</v>
      </c>
      <c r="C5" s="279" t="s">
        <v>7</v>
      </c>
      <c r="D5" s="301" t="s">
        <v>101</v>
      </c>
      <c r="E5" s="301" t="s">
        <v>623</v>
      </c>
      <c r="F5" s="30" t="s">
        <v>99</v>
      </c>
      <c r="G5" s="30" t="s">
        <v>100</v>
      </c>
      <c r="H5" s="18"/>
    </row>
    <row r="6" spans="1:9" ht="31.5">
      <c r="A6" s="352"/>
      <c r="B6" s="18">
        <v>3</v>
      </c>
      <c r="C6" s="279" t="s">
        <v>8</v>
      </c>
      <c r="D6" s="301" t="s">
        <v>706</v>
      </c>
      <c r="E6" s="301" t="s">
        <v>624</v>
      </c>
      <c r="F6" s="30" t="s">
        <v>99</v>
      </c>
      <c r="G6" s="30" t="s">
        <v>100</v>
      </c>
      <c r="H6" s="18"/>
      <c r="I6" s="44" t="s">
        <v>492</v>
      </c>
    </row>
    <row r="7" spans="1:9" ht="31.5">
      <c r="A7" s="352"/>
      <c r="B7" s="18">
        <v>4</v>
      </c>
      <c r="C7" s="279" t="s">
        <v>9</v>
      </c>
      <c r="D7" s="301" t="s">
        <v>579</v>
      </c>
      <c r="E7" s="301" t="s">
        <v>625</v>
      </c>
      <c r="F7" s="30" t="s">
        <v>99</v>
      </c>
      <c r="G7" s="30" t="s">
        <v>99</v>
      </c>
      <c r="H7" s="18"/>
    </row>
    <row r="8" spans="1:9" ht="31.5">
      <c r="A8" s="353"/>
      <c r="B8" s="18">
        <v>5</v>
      </c>
      <c r="C8" s="279" t="s">
        <v>10</v>
      </c>
      <c r="D8" s="301" t="s">
        <v>657</v>
      </c>
      <c r="E8" s="301" t="s">
        <v>626</v>
      </c>
      <c r="F8" s="30" t="s">
        <v>99</v>
      </c>
      <c r="G8" s="30" t="s">
        <v>100</v>
      </c>
      <c r="H8" s="18"/>
      <c r="I8" s="44" t="s">
        <v>418</v>
      </c>
    </row>
    <row r="9" spans="1:9" ht="47.25">
      <c r="A9" s="354" t="s">
        <v>103</v>
      </c>
      <c r="B9" s="254">
        <v>1</v>
      </c>
      <c r="C9" s="260" t="s">
        <v>104</v>
      </c>
      <c r="D9" s="260" t="s">
        <v>707</v>
      </c>
      <c r="E9" s="260" t="s">
        <v>708</v>
      </c>
      <c r="F9" s="30" t="s">
        <v>99</v>
      </c>
      <c r="G9" s="30" t="s">
        <v>99</v>
      </c>
      <c r="H9" s="18"/>
      <c r="I9" s="44" t="s">
        <v>493</v>
      </c>
    </row>
    <row r="10" spans="1:9" ht="47.25">
      <c r="A10" s="355"/>
      <c r="B10" s="254">
        <v>2</v>
      </c>
      <c r="C10" s="260" t="s">
        <v>105</v>
      </c>
      <c r="D10" s="260" t="s">
        <v>659</v>
      </c>
      <c r="E10" s="260" t="s">
        <v>628</v>
      </c>
      <c r="F10" s="30" t="s">
        <v>99</v>
      </c>
      <c r="G10" s="30" t="s">
        <v>99</v>
      </c>
      <c r="H10" s="18"/>
      <c r="I10" s="44" t="s">
        <v>494</v>
      </c>
    </row>
    <row r="11" spans="1:9" ht="47.25">
      <c r="A11" s="355"/>
      <c r="B11" s="254">
        <v>3</v>
      </c>
      <c r="C11" s="260" t="s">
        <v>106</v>
      </c>
      <c r="D11" s="260" t="s">
        <v>660</v>
      </c>
      <c r="E11" s="260" t="s">
        <v>709</v>
      </c>
      <c r="F11" s="30" t="s">
        <v>99</v>
      </c>
      <c r="G11" s="30" t="s">
        <v>99</v>
      </c>
      <c r="H11" s="18"/>
      <c r="I11" s="44" t="s">
        <v>495</v>
      </c>
    </row>
    <row r="12" spans="1:9" ht="31.5">
      <c r="A12" s="355"/>
      <c r="B12" s="254">
        <v>4</v>
      </c>
      <c r="C12" s="260" t="s">
        <v>107</v>
      </c>
      <c r="D12" s="299" t="s">
        <v>710</v>
      </c>
      <c r="E12" s="260" t="s">
        <v>630</v>
      </c>
      <c r="F12" s="30" t="s">
        <v>99</v>
      </c>
      <c r="G12" s="30" t="s">
        <v>99</v>
      </c>
      <c r="H12" s="18"/>
      <c r="I12" s="44" t="s">
        <v>419</v>
      </c>
    </row>
    <row r="13" spans="1:9" ht="47.25">
      <c r="A13" s="355"/>
      <c r="B13" s="254">
        <v>5</v>
      </c>
      <c r="C13" s="260" t="s">
        <v>108</v>
      </c>
      <c r="D13" s="260" t="s">
        <v>662</v>
      </c>
      <c r="E13" s="260" t="s">
        <v>631</v>
      </c>
      <c r="F13" s="30" t="s">
        <v>99</v>
      </c>
      <c r="G13" s="30" t="s">
        <v>99</v>
      </c>
      <c r="H13" s="18"/>
    </row>
    <row r="14" spans="1:9" ht="47.25">
      <c r="A14" s="355"/>
      <c r="B14" s="254">
        <v>6</v>
      </c>
      <c r="C14" s="260" t="s">
        <v>109</v>
      </c>
      <c r="D14" s="260" t="s">
        <v>663</v>
      </c>
      <c r="E14" s="260" t="s">
        <v>632</v>
      </c>
      <c r="F14" s="30"/>
      <c r="G14" s="30"/>
      <c r="H14" s="18" t="s">
        <v>31</v>
      </c>
      <c r="I14" s="44" t="s">
        <v>496</v>
      </c>
    </row>
    <row r="15" spans="1:9" ht="47.25">
      <c r="A15" s="355" t="s">
        <v>110</v>
      </c>
      <c r="B15" s="254">
        <v>7</v>
      </c>
      <c r="C15" s="260" t="s">
        <v>111</v>
      </c>
      <c r="D15" s="260" t="s">
        <v>112</v>
      </c>
      <c r="E15" s="260" t="s">
        <v>711</v>
      </c>
      <c r="F15" s="30" t="s">
        <v>99</v>
      </c>
      <c r="G15" s="30" t="s">
        <v>99</v>
      </c>
      <c r="H15" s="18"/>
      <c r="I15" s="44" t="s">
        <v>497</v>
      </c>
    </row>
    <row r="16" spans="1:9" ht="31.5">
      <c r="A16" s="355"/>
      <c r="B16" s="254">
        <v>8</v>
      </c>
      <c r="C16" s="260" t="s">
        <v>113</v>
      </c>
      <c r="D16" s="260" t="s">
        <v>114</v>
      </c>
      <c r="E16" s="260" t="s">
        <v>634</v>
      </c>
      <c r="F16" s="30" t="s">
        <v>99</v>
      </c>
      <c r="G16" s="30" t="s">
        <v>99</v>
      </c>
      <c r="H16" s="18"/>
      <c r="I16" s="44" t="s">
        <v>498</v>
      </c>
    </row>
    <row r="17" spans="1:9" ht="31.5">
      <c r="A17" s="355"/>
      <c r="B17" s="254">
        <v>9</v>
      </c>
      <c r="C17" s="260" t="s">
        <v>12</v>
      </c>
      <c r="D17" s="260" t="s">
        <v>664</v>
      </c>
      <c r="E17" s="260" t="s">
        <v>635</v>
      </c>
      <c r="F17" s="30" t="s">
        <v>99</v>
      </c>
      <c r="G17" s="30" t="s">
        <v>99</v>
      </c>
      <c r="H17" s="18"/>
      <c r="I17" s="44" t="s">
        <v>420</v>
      </c>
    </row>
    <row r="18" spans="1:9" ht="63">
      <c r="A18" s="355"/>
      <c r="B18" s="254">
        <v>10</v>
      </c>
      <c r="C18" s="260" t="s">
        <v>14</v>
      </c>
      <c r="D18" s="260" t="s">
        <v>665</v>
      </c>
      <c r="E18" s="260" t="s">
        <v>636</v>
      </c>
      <c r="F18" s="30" t="s">
        <v>99</v>
      </c>
      <c r="G18" s="30" t="s">
        <v>99</v>
      </c>
      <c r="H18" s="18"/>
    </row>
    <row r="19" spans="1:9" ht="47.25">
      <c r="A19" s="355"/>
      <c r="B19" s="254">
        <v>11</v>
      </c>
      <c r="C19" s="260" t="s">
        <v>16</v>
      </c>
      <c r="D19" s="260" t="s">
        <v>712</v>
      </c>
      <c r="E19" s="260" t="s">
        <v>637</v>
      </c>
      <c r="F19" s="30" t="s">
        <v>99</v>
      </c>
      <c r="G19" s="30" t="s">
        <v>99</v>
      </c>
      <c r="H19" s="18"/>
      <c r="I19" s="44" t="s">
        <v>517</v>
      </c>
    </row>
    <row r="20" spans="1:9" ht="63">
      <c r="A20" s="356"/>
      <c r="B20" s="254">
        <v>12</v>
      </c>
      <c r="C20" s="260" t="s">
        <v>115</v>
      </c>
      <c r="D20" s="260" t="s">
        <v>667</v>
      </c>
      <c r="E20" s="260" t="s">
        <v>638</v>
      </c>
      <c r="F20" s="30" t="s">
        <v>99</v>
      </c>
      <c r="G20" s="30" t="s">
        <v>99</v>
      </c>
      <c r="H20" s="18"/>
      <c r="I20" s="44" t="s">
        <v>422</v>
      </c>
    </row>
    <row r="21" spans="1:9" ht="31.5">
      <c r="A21" s="348" t="s">
        <v>116</v>
      </c>
      <c r="B21" s="254">
        <v>1</v>
      </c>
      <c r="C21" s="260" t="s">
        <v>117</v>
      </c>
      <c r="D21" s="260" t="s">
        <v>668</v>
      </c>
      <c r="E21" s="260" t="s">
        <v>639</v>
      </c>
      <c r="F21" s="30" t="s">
        <v>99</v>
      </c>
      <c r="G21" s="30" t="s">
        <v>99</v>
      </c>
      <c r="H21" s="18"/>
      <c r="I21" s="44" t="s">
        <v>518</v>
      </c>
    </row>
    <row r="22" spans="1:9" ht="31.5">
      <c r="A22" s="349"/>
      <c r="B22" s="254">
        <v>2</v>
      </c>
      <c r="C22" s="260" t="s">
        <v>118</v>
      </c>
      <c r="D22" s="260" t="s">
        <v>119</v>
      </c>
      <c r="E22" s="260" t="s">
        <v>640</v>
      </c>
      <c r="F22" s="30" t="s">
        <v>99</v>
      </c>
      <c r="G22" s="30" t="s">
        <v>99</v>
      </c>
      <c r="H22" s="18"/>
      <c r="I22" s="44" t="s">
        <v>423</v>
      </c>
    </row>
    <row r="23" spans="1:9" ht="63">
      <c r="A23" s="349"/>
      <c r="B23" s="254">
        <v>3</v>
      </c>
      <c r="C23" s="260" t="s">
        <v>120</v>
      </c>
      <c r="D23" s="260" t="s">
        <v>121</v>
      </c>
      <c r="E23" s="260" t="s">
        <v>641</v>
      </c>
      <c r="F23" s="30" t="s">
        <v>100</v>
      </c>
      <c r="G23" s="30" t="s">
        <v>100</v>
      </c>
      <c r="H23" s="18"/>
      <c r="I23" s="44" t="s">
        <v>520</v>
      </c>
    </row>
    <row r="24" spans="1:9" ht="47.25">
      <c r="A24" s="349"/>
      <c r="B24" s="254">
        <v>4</v>
      </c>
      <c r="C24" s="260" t="s">
        <v>122</v>
      </c>
      <c r="D24" s="260" t="s">
        <v>669</v>
      </c>
      <c r="E24" s="260" t="s">
        <v>642</v>
      </c>
      <c r="F24" s="30" t="s">
        <v>99</v>
      </c>
      <c r="G24" s="30" t="s">
        <v>99</v>
      </c>
      <c r="H24" s="18"/>
      <c r="I24" s="44" t="s">
        <v>523</v>
      </c>
    </row>
    <row r="25" spans="1:9" ht="47.25">
      <c r="A25" s="349"/>
      <c r="B25" s="254">
        <v>5</v>
      </c>
      <c r="C25" s="260" t="s">
        <v>123</v>
      </c>
      <c r="D25" s="260" t="s">
        <v>670</v>
      </c>
      <c r="E25" s="260" t="s">
        <v>643</v>
      </c>
      <c r="F25" s="30" t="s">
        <v>100</v>
      </c>
      <c r="G25" s="30" t="s">
        <v>100</v>
      </c>
      <c r="H25" s="18"/>
      <c r="I25" s="44" t="s">
        <v>521</v>
      </c>
    </row>
    <row r="26" spans="1:9" ht="78.75">
      <c r="A26" s="349"/>
      <c r="B26" s="254">
        <v>6</v>
      </c>
      <c r="C26" s="260" t="s">
        <v>124</v>
      </c>
      <c r="D26" s="260" t="s">
        <v>671</v>
      </c>
      <c r="E26" s="260" t="s">
        <v>644</v>
      </c>
      <c r="F26" s="30" t="s">
        <v>99</v>
      </c>
      <c r="G26" s="30" t="s">
        <v>99</v>
      </c>
      <c r="H26" s="18"/>
      <c r="I26" s="44" t="s">
        <v>522</v>
      </c>
    </row>
    <row r="27" spans="1:9" ht="47.25">
      <c r="A27" s="350"/>
      <c r="B27" s="254">
        <v>7</v>
      </c>
      <c r="C27" s="260" t="s">
        <v>125</v>
      </c>
      <c r="D27" s="260" t="s">
        <v>672</v>
      </c>
      <c r="E27" s="260" t="s">
        <v>645</v>
      </c>
      <c r="F27" s="30" t="s">
        <v>99</v>
      </c>
      <c r="G27" s="30" t="s">
        <v>99</v>
      </c>
      <c r="H27" s="18"/>
      <c r="I27" s="44" t="s">
        <v>524</v>
      </c>
    </row>
    <row r="28" spans="1:9" ht="78.75">
      <c r="A28" s="348" t="s">
        <v>18</v>
      </c>
      <c r="B28" s="254">
        <v>1</v>
      </c>
      <c r="C28" s="260" t="s">
        <v>53</v>
      </c>
      <c r="D28" s="260" t="s">
        <v>673</v>
      </c>
      <c r="E28" s="260" t="s">
        <v>126</v>
      </c>
      <c r="F28" s="31" t="s">
        <v>99</v>
      </c>
      <c r="G28" s="31" t="s">
        <v>100</v>
      </c>
      <c r="H28" s="18"/>
      <c r="I28" s="44" t="s">
        <v>519</v>
      </c>
    </row>
    <row r="29" spans="1:9" ht="94.5">
      <c r="A29" s="349"/>
      <c r="B29" s="254">
        <v>2</v>
      </c>
      <c r="C29" s="260" t="s">
        <v>56</v>
      </c>
      <c r="D29" s="301" t="s">
        <v>713</v>
      </c>
      <c r="E29" s="260" t="s">
        <v>646</v>
      </c>
      <c r="F29" s="31" t="s">
        <v>151</v>
      </c>
      <c r="G29" s="31" t="s">
        <v>99</v>
      </c>
      <c r="H29" s="18"/>
      <c r="I29" s="44" t="s">
        <v>519</v>
      </c>
    </row>
    <row r="30" spans="1:9" ht="78.75">
      <c r="A30" s="349"/>
      <c r="B30" s="254">
        <v>3</v>
      </c>
      <c r="C30" s="260" t="s">
        <v>59</v>
      </c>
      <c r="D30" s="260" t="s">
        <v>127</v>
      </c>
      <c r="E30" s="260" t="s">
        <v>647</v>
      </c>
      <c r="F30" s="31" t="s">
        <v>99</v>
      </c>
      <c r="G30" s="31" t="s">
        <v>99</v>
      </c>
      <c r="H30" s="18"/>
      <c r="I30" s="44" t="s">
        <v>525</v>
      </c>
    </row>
    <row r="31" spans="1:9" ht="63">
      <c r="A31" s="349"/>
      <c r="B31" s="254">
        <v>4</v>
      </c>
      <c r="C31" s="260" t="s">
        <v>61</v>
      </c>
      <c r="D31" s="260" t="s">
        <v>675</v>
      </c>
      <c r="E31" s="260" t="s">
        <v>128</v>
      </c>
      <c r="F31" s="31" t="s">
        <v>151</v>
      </c>
      <c r="G31" s="31" t="s">
        <v>99</v>
      </c>
      <c r="H31" s="18"/>
      <c r="I31" s="44" t="s">
        <v>197</v>
      </c>
    </row>
    <row r="32" spans="1:9" ht="78.75">
      <c r="A32" s="349"/>
      <c r="B32" s="254">
        <v>5</v>
      </c>
      <c r="C32" s="260" t="s">
        <v>19</v>
      </c>
      <c r="D32" s="301" t="s">
        <v>714</v>
      </c>
      <c r="E32" s="260" t="s">
        <v>648</v>
      </c>
      <c r="F32" s="31"/>
      <c r="G32" s="31"/>
      <c r="H32" s="18" t="s">
        <v>196</v>
      </c>
      <c r="I32" s="44" t="s">
        <v>526</v>
      </c>
    </row>
    <row r="33" spans="1:9" ht="47.25">
      <c r="A33" s="350"/>
      <c r="B33" s="254">
        <v>6</v>
      </c>
      <c r="C33" s="260" t="s">
        <v>21</v>
      </c>
      <c r="D33" s="260" t="s">
        <v>130</v>
      </c>
      <c r="E33" s="260" t="s">
        <v>649</v>
      </c>
      <c r="F33" s="31" t="s">
        <v>556</v>
      </c>
      <c r="G33" s="31" t="s">
        <v>556</v>
      </c>
      <c r="H33" s="18"/>
      <c r="I33" s="44" t="s">
        <v>424</v>
      </c>
    </row>
    <row r="34" spans="1:9" ht="47.25">
      <c r="A34" s="348" t="s">
        <v>65</v>
      </c>
      <c r="B34" s="254">
        <v>1</v>
      </c>
      <c r="C34" s="260" t="s">
        <v>66</v>
      </c>
      <c r="D34" s="260" t="s">
        <v>567</v>
      </c>
      <c r="E34" s="260" t="s">
        <v>131</v>
      </c>
      <c r="F34" s="31" t="s">
        <v>99</v>
      </c>
      <c r="G34" s="31" t="s">
        <v>99</v>
      </c>
      <c r="H34" s="18"/>
      <c r="I34" s="44" t="s">
        <v>425</v>
      </c>
    </row>
    <row r="35" spans="1:9" ht="94.5">
      <c r="A35" s="349"/>
      <c r="B35" s="254">
        <v>2</v>
      </c>
      <c r="C35" s="260" t="s">
        <v>68</v>
      </c>
      <c r="D35" s="301" t="s">
        <v>715</v>
      </c>
      <c r="E35" s="260" t="s">
        <v>133</v>
      </c>
      <c r="F35" s="31" t="s">
        <v>99</v>
      </c>
      <c r="G35" s="31" t="s">
        <v>99</v>
      </c>
      <c r="H35" s="18"/>
      <c r="I35" s="44" t="s">
        <v>427</v>
      </c>
    </row>
    <row r="36" spans="1:9" ht="78.75">
      <c r="A36" s="349"/>
      <c r="B36" s="254">
        <v>3</v>
      </c>
      <c r="C36" s="260" t="s">
        <v>70</v>
      </c>
      <c r="D36" s="260" t="s">
        <v>134</v>
      </c>
      <c r="E36" s="260" t="s">
        <v>135</v>
      </c>
      <c r="F36" s="31" t="s">
        <v>99</v>
      </c>
      <c r="G36" s="31" t="s">
        <v>99</v>
      </c>
      <c r="H36" s="18"/>
      <c r="I36" s="44" t="s">
        <v>428</v>
      </c>
    </row>
    <row r="37" spans="1:9" ht="78.75">
      <c r="A37" s="349"/>
      <c r="B37" s="254">
        <v>4</v>
      </c>
      <c r="C37" s="260" t="s">
        <v>72</v>
      </c>
      <c r="D37" s="301" t="s">
        <v>683</v>
      </c>
      <c r="E37" s="301" t="s">
        <v>716</v>
      </c>
      <c r="F37" s="31" t="s">
        <v>99</v>
      </c>
      <c r="G37" s="31" t="s">
        <v>99</v>
      </c>
      <c r="H37" s="18"/>
      <c r="I37" s="44" t="s">
        <v>429</v>
      </c>
    </row>
    <row r="38" spans="1:9" ht="94.5">
      <c r="A38" s="349"/>
      <c r="B38" s="254">
        <v>5</v>
      </c>
      <c r="C38" s="260" t="s">
        <v>74</v>
      </c>
      <c r="D38" s="260" t="s">
        <v>136</v>
      </c>
      <c r="E38" s="260" t="s">
        <v>137</v>
      </c>
      <c r="F38" s="31" t="s">
        <v>99</v>
      </c>
      <c r="G38" s="31" t="s">
        <v>99</v>
      </c>
      <c r="H38" s="18"/>
      <c r="I38" s="44" t="s">
        <v>430</v>
      </c>
    </row>
    <row r="39" spans="1:9" ht="47.25">
      <c r="A39" s="349"/>
      <c r="B39" s="254">
        <v>6</v>
      </c>
      <c r="C39" s="260" t="s">
        <v>76</v>
      </c>
      <c r="D39" s="260" t="s">
        <v>138</v>
      </c>
      <c r="E39" s="260" t="s">
        <v>651</v>
      </c>
      <c r="F39" s="31" t="s">
        <v>99</v>
      </c>
      <c r="G39" s="31" t="s">
        <v>99</v>
      </c>
      <c r="H39" s="18"/>
      <c r="I39" s="44" t="s">
        <v>527</v>
      </c>
    </row>
    <row r="40" spans="1:9" ht="78.75">
      <c r="A40" s="349"/>
      <c r="B40" s="254">
        <v>7</v>
      </c>
      <c r="C40" s="260" t="s">
        <v>258</v>
      </c>
      <c r="D40" s="260" t="s">
        <v>259</v>
      </c>
      <c r="E40" s="299" t="s">
        <v>717</v>
      </c>
      <c r="F40" s="31" t="s">
        <v>99</v>
      </c>
      <c r="G40" s="31" t="s">
        <v>99</v>
      </c>
      <c r="H40" s="18"/>
      <c r="I40" s="44" t="s">
        <v>528</v>
      </c>
    </row>
    <row r="41" spans="1:9" ht="63">
      <c r="A41" s="350"/>
      <c r="B41" s="254">
        <v>8</v>
      </c>
      <c r="C41" s="260" t="s">
        <v>79</v>
      </c>
      <c r="D41" s="301" t="s">
        <v>718</v>
      </c>
      <c r="E41" s="260" t="s">
        <v>653</v>
      </c>
      <c r="F41" s="31" t="s">
        <v>151</v>
      </c>
      <c r="G41" s="31" t="s">
        <v>151</v>
      </c>
      <c r="H41" s="18"/>
      <c r="I41" s="44" t="s">
        <v>529</v>
      </c>
    </row>
    <row r="42" spans="1:9" ht="94.5">
      <c r="A42" s="348" t="s">
        <v>22</v>
      </c>
      <c r="B42" s="254">
        <v>1</v>
      </c>
      <c r="C42" s="260" t="s">
        <v>140</v>
      </c>
      <c r="D42" s="260" t="s">
        <v>557</v>
      </c>
      <c r="E42" s="260" t="s">
        <v>141</v>
      </c>
      <c r="F42" s="31" t="s">
        <v>99</v>
      </c>
      <c r="G42" s="31" t="s">
        <v>99</v>
      </c>
      <c r="H42" s="18"/>
      <c r="I42" s="44" t="s">
        <v>431</v>
      </c>
    </row>
    <row r="43" spans="1:9" ht="110.25">
      <c r="A43" s="349"/>
      <c r="B43" s="254">
        <v>2</v>
      </c>
      <c r="C43" s="260" t="s">
        <v>142</v>
      </c>
      <c r="D43" s="301" t="s">
        <v>719</v>
      </c>
      <c r="E43" s="260" t="s">
        <v>143</v>
      </c>
      <c r="F43" s="31" t="s">
        <v>99</v>
      </c>
      <c r="G43" s="31" t="s">
        <v>99</v>
      </c>
      <c r="H43" s="18"/>
      <c r="I43" s="44" t="s">
        <v>431</v>
      </c>
    </row>
    <row r="44" spans="1:9" ht="126">
      <c r="A44" s="349"/>
      <c r="B44" s="254">
        <v>3</v>
      </c>
      <c r="C44" s="260" t="s">
        <v>144</v>
      </c>
      <c r="D44" s="260" t="s">
        <v>145</v>
      </c>
      <c r="E44" s="260" t="s">
        <v>146</v>
      </c>
      <c r="F44" s="31" t="s">
        <v>99</v>
      </c>
      <c r="G44" s="31" t="s">
        <v>99</v>
      </c>
      <c r="H44" s="18"/>
      <c r="I44" s="44" t="s">
        <v>432</v>
      </c>
    </row>
    <row r="45" spans="1:9" ht="47.25">
      <c r="A45" s="349"/>
      <c r="B45" s="254">
        <v>4</v>
      </c>
      <c r="C45" s="260" t="s">
        <v>147</v>
      </c>
      <c r="D45" s="260" t="s">
        <v>148</v>
      </c>
      <c r="E45" s="260" t="s">
        <v>149</v>
      </c>
      <c r="F45" s="31" t="s">
        <v>99</v>
      </c>
      <c r="G45" s="31" t="s">
        <v>99</v>
      </c>
      <c r="H45" s="18"/>
      <c r="I45" s="44" t="s">
        <v>530</v>
      </c>
    </row>
    <row r="46" spans="1:9" ht="63">
      <c r="A46" s="349"/>
      <c r="B46" s="254">
        <v>5</v>
      </c>
      <c r="C46" s="260" t="s">
        <v>150</v>
      </c>
      <c r="D46" s="260" t="s">
        <v>678</v>
      </c>
      <c r="E46" s="260" t="s">
        <v>654</v>
      </c>
      <c r="F46" s="31" t="s">
        <v>99</v>
      </c>
      <c r="G46" s="31" t="s">
        <v>99</v>
      </c>
      <c r="H46" s="18"/>
      <c r="I46" s="44" t="s">
        <v>531</v>
      </c>
    </row>
    <row r="47" spans="1:9" ht="31.5">
      <c r="A47" s="349"/>
      <c r="B47" s="254">
        <v>6</v>
      </c>
      <c r="C47" s="260" t="s">
        <v>23</v>
      </c>
      <c r="D47" s="260" t="s">
        <v>679</v>
      </c>
      <c r="E47" s="260" t="s">
        <v>655</v>
      </c>
      <c r="F47" s="31" t="s">
        <v>99</v>
      </c>
      <c r="G47" s="31" t="s">
        <v>99</v>
      </c>
      <c r="H47" s="18"/>
      <c r="I47" s="44" t="s">
        <v>433</v>
      </c>
    </row>
    <row r="48" spans="1:9" ht="47.25">
      <c r="A48" s="349"/>
      <c r="B48" s="254">
        <v>7</v>
      </c>
      <c r="C48" s="260" t="s">
        <v>24</v>
      </c>
      <c r="D48" s="299" t="s">
        <v>720</v>
      </c>
      <c r="E48" s="260" t="s">
        <v>682</v>
      </c>
      <c r="F48" s="31" t="s">
        <v>99</v>
      </c>
      <c r="G48" s="31" t="s">
        <v>99</v>
      </c>
      <c r="H48" s="18"/>
      <c r="I48" s="44" t="s">
        <v>434</v>
      </c>
    </row>
    <row r="49" spans="1:9" ht="31.5">
      <c r="A49" s="350"/>
      <c r="B49" s="254">
        <v>8</v>
      </c>
      <c r="C49" s="260" t="s">
        <v>25</v>
      </c>
      <c r="D49" s="260" t="s">
        <v>681</v>
      </c>
      <c r="E49" s="260" t="s">
        <v>656</v>
      </c>
      <c r="F49" s="31"/>
      <c r="G49" s="31"/>
      <c r="H49" s="18" t="s">
        <v>31</v>
      </c>
      <c r="I49" s="44" t="s">
        <v>435</v>
      </c>
    </row>
  </sheetData>
  <mergeCells count="7">
    <mergeCell ref="A42:A49"/>
    <mergeCell ref="A4:A8"/>
    <mergeCell ref="A9:A14"/>
    <mergeCell ref="A15:A20"/>
    <mergeCell ref="A21:A27"/>
    <mergeCell ref="A28:A33"/>
    <mergeCell ref="A34:A41"/>
  </mergeCells>
  <phoneticPr fontId="9"/>
  <pageMargins left="0.23622047244094491" right="0.23622047244094491" top="0.74803149606299213" bottom="0.74803149606299213" header="0.31496062992125984" footer="0.31496062992125984"/>
  <pageSetup paperSize="9" scale="46" fitToHeight="0" orientation="landscape" r:id="rId1"/>
  <headerFooter>
    <oddHeader>&amp;L&amp;A&amp;R&amp;F</oddHeader>
    <oddFooter>&amp;P / &amp;N ページ</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promptTitle="入力規則" prompt="○ 十分な効果が出ている_x000a_△ ある程度効果が出ている_x000a_× 効果が出ていない_x000a_※対象外の場合は空欄_x000a__x000a_なお、「回答（実施状況）」欄が△の場合当欄は△または×、×の場合当欄は×のみとなる_x000a_" xr:uid="{270589F6-A7D9-48F2-B887-946B7023894F}">
          <x14:formula1>
            <xm:f>リスト!$I$2:$I$5</xm:f>
          </x14:formula1>
          <xm:sqref>G4:G49</xm:sqref>
        </x14:dataValidation>
        <x14:dataValidation type="list" allowBlank="1" showInputMessage="1" showErrorMessage="1" promptTitle="入力規則" prompt="○ 実施できている_x000a_△ 一部実施できている、予定が決定している_x000a_× 実施できていない_x000a_※対象外の場合は空欄_x000a_" xr:uid="{4E76AF60-A3C4-424E-B391-F4AA1C2AC539}">
          <x14:formula1>
            <xm:f>リスト!$H$2:$H$5</xm:f>
          </x14:formula1>
          <xm:sqref>F4:F49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8B0F2-7950-4158-9B37-346EA4816610}">
  <sheetPr>
    <pageSetUpPr fitToPage="1"/>
  </sheetPr>
  <dimension ref="N8:R30"/>
  <sheetViews>
    <sheetView tabSelected="1" workbookViewId="0"/>
  </sheetViews>
  <sheetFormatPr defaultRowHeight="15.75"/>
  <cols>
    <col min="1" max="15" width="2.625" style="1" customWidth="1"/>
    <col min="16" max="16" width="51.625" style="272" bestFit="1" customWidth="1"/>
    <col min="17" max="32" width="2.625" style="1" customWidth="1"/>
    <col min="33" max="16384" width="9" style="1"/>
  </cols>
  <sheetData>
    <row r="8" spans="14:18" ht="21">
      <c r="P8" s="281" t="s">
        <v>571</v>
      </c>
    </row>
    <row r="9" spans="14:18">
      <c r="N9" s="277"/>
      <c r="O9" s="277"/>
      <c r="P9" s="278"/>
      <c r="Q9" s="277"/>
      <c r="R9" s="277"/>
    </row>
    <row r="24" spans="16:16" ht="19.5">
      <c r="P24" s="282" t="s">
        <v>703</v>
      </c>
    </row>
    <row r="25" spans="16:16" ht="19.5">
      <c r="P25" s="282">
        <v>45061</v>
      </c>
    </row>
    <row r="29" spans="16:16" ht="19.5">
      <c r="P29" s="271" t="s">
        <v>570</v>
      </c>
    </row>
    <row r="30" spans="16:16" ht="19.5">
      <c r="P30" s="271" t="s">
        <v>577</v>
      </c>
    </row>
  </sheetData>
  <phoneticPr fontId="9"/>
  <pageMargins left="0.25" right="0.25" top="0.75" bottom="0.75" header="0.3" footer="0.3"/>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C1BA0-9882-48CF-8635-C67A7FCD4AD1}">
  <sheetPr>
    <pageSetUpPr fitToPage="1"/>
  </sheetPr>
  <dimension ref="A1:R28"/>
  <sheetViews>
    <sheetView workbookViewId="0"/>
  </sheetViews>
  <sheetFormatPr defaultRowHeight="15.75"/>
  <cols>
    <col min="1" max="1" width="12.875" style="1" customWidth="1"/>
    <col min="2" max="2" width="14.625" style="1" customWidth="1"/>
    <col min="3" max="3" width="14.875" style="1" bestFit="1" customWidth="1"/>
    <col min="4" max="4" width="0" style="1" hidden="1" customWidth="1"/>
    <col min="5" max="5" width="9" style="1"/>
    <col min="6" max="6" width="0" style="1" hidden="1" customWidth="1"/>
    <col min="7" max="7" width="9" style="1"/>
    <col min="8" max="8" width="9.375" style="1" hidden="1" customWidth="1"/>
    <col min="9" max="9" width="9.375" style="1" bestFit="1" customWidth="1"/>
    <col min="10" max="11" width="13.25" style="1" customWidth="1"/>
    <col min="12" max="16384" width="9" style="1"/>
  </cols>
  <sheetData>
    <row r="1" spans="1:18" s="6" customFormat="1" ht="31.5">
      <c r="A1" s="6" t="s">
        <v>37</v>
      </c>
      <c r="C1" s="32" t="s">
        <v>38</v>
      </c>
      <c r="D1" s="33" t="str">
        <f>E1</f>
        <v>割合（%）</v>
      </c>
      <c r="E1" s="38" t="s">
        <v>173</v>
      </c>
      <c r="F1" s="39" t="str">
        <f>G1</f>
        <v>点数</v>
      </c>
      <c r="G1" s="38" t="s">
        <v>95</v>
      </c>
      <c r="H1" s="39" t="s">
        <v>39</v>
      </c>
      <c r="I1" s="38" t="s">
        <v>39</v>
      </c>
      <c r="J1" s="24" t="s">
        <v>174</v>
      </c>
      <c r="K1" s="24" t="s">
        <v>152</v>
      </c>
    </row>
    <row r="2" spans="1:18" ht="15.75" customHeight="1">
      <c r="A2" s="335" t="s">
        <v>40</v>
      </c>
      <c r="B2" s="336"/>
      <c r="C2" s="34" t="s">
        <v>41</v>
      </c>
      <c r="D2" s="370">
        <f>F2/H2</f>
        <v>0.43619047619047624</v>
      </c>
      <c r="E2" s="35">
        <f t="shared" ref="E2:E7" si="0">G2/I2</f>
        <v>0.28000000000000003</v>
      </c>
      <c r="F2" s="372">
        <f>SUM(G2:G4)</f>
        <v>13.085714285714287</v>
      </c>
      <c r="G2" s="40">
        <f>IF(K2=0,0,J2/K2*I2)</f>
        <v>2.8000000000000003</v>
      </c>
      <c r="H2" s="374">
        <f>SUM(I2:I4)</f>
        <v>30</v>
      </c>
      <c r="I2" s="68">
        <v>10</v>
      </c>
      <c r="J2" s="28">
        <v>5.6000000000000005</v>
      </c>
      <c r="K2" s="28">
        <v>20</v>
      </c>
      <c r="M2" s="169">
        <f>$G$2</f>
        <v>2.8000000000000003</v>
      </c>
      <c r="N2" s="169">
        <f>$G$3</f>
        <v>6</v>
      </c>
      <c r="O2" s="169">
        <f>$G$4</f>
        <v>4.2857142857142865</v>
      </c>
      <c r="P2" s="169">
        <f>$G$5</f>
        <v>10.8</v>
      </c>
      <c r="Q2" s="169">
        <f>$G$6</f>
        <v>13.200000000000001</v>
      </c>
      <c r="R2" s="169">
        <f>$G$7</f>
        <v>18</v>
      </c>
    </row>
    <row r="3" spans="1:18">
      <c r="A3" s="337"/>
      <c r="B3" s="338"/>
      <c r="C3" s="34" t="s">
        <v>42</v>
      </c>
      <c r="D3" s="377"/>
      <c r="E3" s="35">
        <f t="shared" si="0"/>
        <v>0.6</v>
      </c>
      <c r="F3" s="378"/>
      <c r="G3" s="40">
        <f t="shared" ref="G3:G7" si="1">IF(K3=0,0,J3/K3*I3)</f>
        <v>6</v>
      </c>
      <c r="H3" s="379"/>
      <c r="I3" s="68">
        <v>10</v>
      </c>
      <c r="J3" s="28">
        <v>6</v>
      </c>
      <c r="K3" s="28">
        <v>10</v>
      </c>
      <c r="M3" s="168">
        <f>$I$2</f>
        <v>10</v>
      </c>
      <c r="N3" s="168">
        <f>$I$3</f>
        <v>10</v>
      </c>
      <c r="O3" s="168">
        <f>$I$4</f>
        <v>10</v>
      </c>
      <c r="P3" s="168">
        <f>$I$5</f>
        <v>20</v>
      </c>
      <c r="Q3" s="168">
        <f>$I$6</f>
        <v>20</v>
      </c>
      <c r="R3" s="168">
        <f>$I$7</f>
        <v>29.999999999999996</v>
      </c>
    </row>
    <row r="4" spans="1:18">
      <c r="A4" s="339"/>
      <c r="B4" s="340"/>
      <c r="C4" s="34" t="s">
        <v>43</v>
      </c>
      <c r="D4" s="371"/>
      <c r="E4" s="35">
        <f t="shared" si="0"/>
        <v>0.42857142857142866</v>
      </c>
      <c r="F4" s="373"/>
      <c r="G4" s="40">
        <f t="shared" si="1"/>
        <v>4.2857142857142865</v>
      </c>
      <c r="H4" s="375"/>
      <c r="I4" s="68">
        <v>10</v>
      </c>
      <c r="J4" s="28">
        <v>6.4285714285714288</v>
      </c>
      <c r="K4" s="28">
        <v>14.999999999999998</v>
      </c>
    </row>
    <row r="5" spans="1:18" ht="15.75" customHeight="1">
      <c r="A5" s="344" t="s">
        <v>44</v>
      </c>
      <c r="B5" s="345" t="s">
        <v>607</v>
      </c>
      <c r="C5" s="34" t="s">
        <v>45</v>
      </c>
      <c r="D5" s="370">
        <f>F5/H5</f>
        <v>0.6</v>
      </c>
      <c r="E5" s="35">
        <f t="shared" si="0"/>
        <v>0.54</v>
      </c>
      <c r="F5" s="372">
        <f>SUM(G5:G6)</f>
        <v>24</v>
      </c>
      <c r="G5" s="40">
        <f t="shared" si="1"/>
        <v>10.8</v>
      </c>
      <c r="H5" s="374">
        <f>SUM(I5:I6)</f>
        <v>40</v>
      </c>
      <c r="I5" s="68">
        <v>20</v>
      </c>
      <c r="J5" s="29">
        <v>13.5</v>
      </c>
      <c r="K5" s="29">
        <v>25</v>
      </c>
    </row>
    <row r="6" spans="1:18">
      <c r="A6" s="344"/>
      <c r="B6" s="346"/>
      <c r="C6" s="34" t="s">
        <v>46</v>
      </c>
      <c r="D6" s="371"/>
      <c r="E6" s="35">
        <f t="shared" si="0"/>
        <v>0.66</v>
      </c>
      <c r="F6" s="373"/>
      <c r="G6" s="40">
        <f t="shared" si="1"/>
        <v>13.200000000000001</v>
      </c>
      <c r="H6" s="375"/>
      <c r="I6" s="68">
        <v>20</v>
      </c>
      <c r="J6" s="29">
        <v>16.5</v>
      </c>
      <c r="K6" s="29">
        <v>25</v>
      </c>
    </row>
    <row r="7" spans="1:18">
      <c r="A7" s="344"/>
      <c r="B7" s="9" t="s">
        <v>47</v>
      </c>
      <c r="C7" s="34" t="s">
        <v>47</v>
      </c>
      <c r="D7" s="35">
        <f>F7/H7</f>
        <v>0.60000000000000009</v>
      </c>
      <c r="E7" s="35">
        <f t="shared" si="0"/>
        <v>0.60000000000000009</v>
      </c>
      <c r="F7" s="36">
        <f>SUM(G7)</f>
        <v>18</v>
      </c>
      <c r="G7" s="40">
        <f t="shared" si="1"/>
        <v>18</v>
      </c>
      <c r="H7" s="14">
        <f>SUM(I7)</f>
        <v>29.999999999999996</v>
      </c>
      <c r="I7" s="68">
        <v>29.999999999999996</v>
      </c>
      <c r="J7" s="29">
        <v>18</v>
      </c>
      <c r="K7" s="29">
        <v>29.999999999999996</v>
      </c>
    </row>
    <row r="8" spans="1:18" hidden="1">
      <c r="A8" s="10" t="s">
        <v>48</v>
      </c>
      <c r="B8" s="11"/>
      <c r="C8" s="12"/>
      <c r="D8" s="25"/>
      <c r="E8" s="26"/>
      <c r="F8" s="26"/>
      <c r="G8" s="27">
        <f>SUM(G2:G4)</f>
        <v>13.085714285714287</v>
      </c>
      <c r="H8" s="11"/>
      <c r="I8" s="13">
        <f>SUM(I2:I4)</f>
        <v>30</v>
      </c>
    </row>
    <row r="9" spans="1:18" hidden="1">
      <c r="A9" s="10" t="s">
        <v>49</v>
      </c>
      <c r="B9" s="11"/>
      <c r="C9" s="12"/>
      <c r="D9" s="25"/>
      <c r="E9" s="26"/>
      <c r="F9" s="26"/>
      <c r="G9" s="27">
        <f>SUM(G5:G7)</f>
        <v>42</v>
      </c>
      <c r="H9" s="11"/>
      <c r="I9" s="13">
        <f>SUM(I5:I7)</f>
        <v>70</v>
      </c>
    </row>
    <row r="10" spans="1:18">
      <c r="A10" s="10" t="s">
        <v>50</v>
      </c>
      <c r="B10" s="11"/>
      <c r="C10" s="12"/>
      <c r="D10" s="25"/>
      <c r="E10" s="26"/>
      <c r="F10" s="26"/>
      <c r="G10" s="27">
        <f>SUM(G2:G7)</f>
        <v>55.085714285714289</v>
      </c>
      <c r="H10" s="11"/>
      <c r="I10" s="13">
        <f>SUM(I2:I7)</f>
        <v>100</v>
      </c>
    </row>
    <row r="11" spans="1:18">
      <c r="C11" s="37"/>
      <c r="I11" s="17" t="s">
        <v>175</v>
      </c>
    </row>
    <row r="14" spans="1:18">
      <c r="L14" s="380" t="s">
        <v>511</v>
      </c>
      <c r="M14" s="381"/>
      <c r="N14" s="382"/>
    </row>
    <row r="15" spans="1:18">
      <c r="L15" s="358" t="s">
        <v>513</v>
      </c>
      <c r="M15" s="359"/>
      <c r="N15" s="360"/>
      <c r="O15" s="347" t="s">
        <v>512</v>
      </c>
      <c r="P15" s="357"/>
    </row>
    <row r="16" spans="1:18">
      <c r="L16" s="361"/>
      <c r="M16" s="362"/>
      <c r="N16" s="363"/>
      <c r="O16" s="347"/>
      <c r="P16" s="357"/>
    </row>
    <row r="17" spans="12:16">
      <c r="L17" s="361"/>
      <c r="M17" s="362"/>
      <c r="N17" s="363"/>
      <c r="O17" s="347"/>
      <c r="P17" s="357"/>
    </row>
    <row r="18" spans="12:16">
      <c r="L18" s="361"/>
      <c r="M18" s="362"/>
      <c r="N18" s="363"/>
      <c r="O18" s="347"/>
      <c r="P18" s="357"/>
    </row>
    <row r="19" spans="12:16">
      <c r="L19" s="361"/>
      <c r="M19" s="362"/>
      <c r="N19" s="363"/>
      <c r="O19" s="347"/>
      <c r="P19" s="357"/>
    </row>
    <row r="20" spans="12:16">
      <c r="L20" s="361"/>
      <c r="M20" s="362"/>
      <c r="N20" s="363"/>
      <c r="O20" s="347"/>
      <c r="P20" s="357"/>
    </row>
    <row r="21" spans="12:16">
      <c r="L21" s="361"/>
      <c r="M21" s="362"/>
      <c r="N21" s="363"/>
      <c r="O21" s="347"/>
      <c r="P21" s="357"/>
    </row>
    <row r="22" spans="12:16">
      <c r="L22" s="361"/>
      <c r="M22" s="362"/>
      <c r="N22" s="363"/>
      <c r="O22" s="347"/>
      <c r="P22" s="357"/>
    </row>
    <row r="23" spans="12:16">
      <c r="L23" s="361"/>
      <c r="M23" s="362"/>
      <c r="N23" s="363"/>
      <c r="O23" s="347"/>
      <c r="P23" s="357"/>
    </row>
    <row r="24" spans="12:16">
      <c r="L24" s="361"/>
      <c r="M24" s="362"/>
      <c r="N24" s="363"/>
      <c r="O24" s="347"/>
      <c r="P24" s="357"/>
    </row>
    <row r="25" spans="12:16">
      <c r="L25" s="361"/>
      <c r="M25" s="362"/>
      <c r="N25" s="363"/>
      <c r="O25" s="347"/>
      <c r="P25" s="357"/>
    </row>
    <row r="26" spans="12:16">
      <c r="L26" s="361"/>
      <c r="M26" s="362"/>
      <c r="N26" s="363"/>
      <c r="O26" s="347"/>
      <c r="P26" s="357"/>
    </row>
    <row r="27" spans="12:16">
      <c r="L27" s="361"/>
      <c r="M27" s="362"/>
      <c r="N27" s="363"/>
      <c r="O27" s="347"/>
      <c r="P27" s="357"/>
    </row>
    <row r="28" spans="12:16">
      <c r="L28" s="364"/>
      <c r="M28" s="365"/>
      <c r="N28" s="366"/>
      <c r="O28" s="347"/>
      <c r="P28" s="357"/>
    </row>
  </sheetData>
  <mergeCells count="12">
    <mergeCell ref="O15:P28"/>
    <mergeCell ref="L15:N28"/>
    <mergeCell ref="L14:N14"/>
    <mergeCell ref="A2:B4"/>
    <mergeCell ref="D2:D4"/>
    <mergeCell ref="F2:F4"/>
    <mergeCell ref="H2:H4"/>
    <mergeCell ref="A5:A7"/>
    <mergeCell ref="B5:B6"/>
    <mergeCell ref="D5:D6"/>
    <mergeCell ref="F5:F6"/>
    <mergeCell ref="H5:H6"/>
  </mergeCells>
  <phoneticPr fontId="9"/>
  <pageMargins left="0.23622047244094491" right="0.23622047244094491" top="0.74803149606299213" bottom="0.74803149606299213" header="0.31496062992125984" footer="0.31496062992125984"/>
  <pageSetup paperSize="9" scale="71" orientation="landscape" r:id="rId1"/>
  <headerFooter>
    <oddHeader>&amp;L&amp;A&amp;R&amp;F</oddHeader>
    <oddFooter>&amp;P / &amp;N ページ</oddFooter>
  </headerFooter>
  <ignoredErrors>
    <ignoredError sqref="G2:G7" formula="1"/>
  </ignoredError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E63CD-50B8-4039-AC7F-A25489445F96}">
  <dimension ref="A1:B4"/>
  <sheetViews>
    <sheetView workbookViewId="0"/>
  </sheetViews>
  <sheetFormatPr defaultRowHeight="15.75"/>
  <cols>
    <col min="1" max="1" width="9" style="1"/>
    <col min="2" max="2" width="76.5" style="1" customWidth="1"/>
    <col min="3" max="16384" width="9" style="1"/>
  </cols>
  <sheetData>
    <row r="1" spans="1:2" ht="19.5">
      <c r="A1" s="273" t="s">
        <v>602</v>
      </c>
    </row>
    <row r="2" spans="1:2" ht="90.75" customHeight="1">
      <c r="B2" s="19" t="s">
        <v>604</v>
      </c>
    </row>
    <row r="3" spans="1:2" ht="18.75" customHeight="1">
      <c r="A3" s="293" t="s">
        <v>605</v>
      </c>
      <c r="B3" s="19"/>
    </row>
    <row r="4" spans="1:2" ht="349.5" customHeight="1">
      <c r="B4" s="19" t="s">
        <v>606</v>
      </c>
    </row>
  </sheetData>
  <phoneticPr fontId="9"/>
  <pageMargins left="0.7" right="0.7" top="0.75" bottom="0.75" header="0.3" footer="0.3"/>
  <pageSetup paperSize="9" scale="80" fitToHeight="0" orientation="landscape" r:id="rId1"/>
  <headerFooter>
    <oddHeader>&amp;C&amp;F</oddHeader>
    <oddFooter>&amp;P / &amp;N ページ</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7DE5B-2BE2-4553-9A74-21F7277466A6}">
  <sheetPr>
    <pageSetUpPr fitToPage="1"/>
  </sheetPr>
  <dimension ref="A1:D5"/>
  <sheetViews>
    <sheetView workbookViewId="0"/>
  </sheetViews>
  <sheetFormatPr defaultRowHeight="15.75"/>
  <cols>
    <col min="1" max="2" width="9" style="1"/>
    <col min="3" max="3" width="17" style="274" bestFit="1" customWidth="1"/>
    <col min="4" max="4" width="54.25" style="1" customWidth="1"/>
    <col min="5" max="16384" width="9" style="1"/>
  </cols>
  <sheetData>
    <row r="1" spans="1:4" ht="19.5">
      <c r="A1" s="273" t="s">
        <v>572</v>
      </c>
    </row>
    <row r="3" spans="1:4">
      <c r="B3" s="275" t="s">
        <v>573</v>
      </c>
      <c r="C3" s="276" t="s">
        <v>574</v>
      </c>
      <c r="D3" s="275" t="s">
        <v>575</v>
      </c>
    </row>
    <row r="4" spans="1:4">
      <c r="B4" s="298" t="s">
        <v>601</v>
      </c>
      <c r="C4" s="297">
        <v>44466</v>
      </c>
      <c r="D4" s="294" t="s">
        <v>576</v>
      </c>
    </row>
    <row r="5" spans="1:4">
      <c r="B5" s="298" t="s">
        <v>703</v>
      </c>
      <c r="C5" s="297">
        <v>45061</v>
      </c>
      <c r="D5" s="270" t="s">
        <v>739</v>
      </c>
    </row>
  </sheetData>
  <phoneticPr fontId="9"/>
  <pageMargins left="0.23622047244094491" right="0.23622047244094491" top="0.74803149606299213" bottom="0.74803149606299213" header="0.31496062992125984" footer="0.31496062992125984"/>
  <pageSetup paperSize="9" orientation="landscape" r:id="rId1"/>
  <headerFooter>
    <oddHeader>&amp;L&amp;A&amp;R&amp;F</oddHeader>
    <oddFooter>&amp;P / &amp;N ページ</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3AA54-3BD2-4577-954B-9696B738751A}">
  <sheetPr>
    <tabColor theme="0" tint="-0.499984740745262"/>
    <pageSetUpPr fitToPage="1"/>
  </sheetPr>
  <dimension ref="A1"/>
  <sheetViews>
    <sheetView workbookViewId="0"/>
  </sheetViews>
  <sheetFormatPr defaultRowHeight="18.75"/>
  <sheetData/>
  <phoneticPr fontId="9"/>
  <pageMargins left="0.23622047244094491" right="0.23622047244094491" top="0.74803149606299213" bottom="0.74803149606299213" header="0.31496062992125984" footer="0.31496062992125984"/>
  <pageSetup paperSize="9" orientation="landscape" r:id="rId1"/>
  <headerFooter>
    <oddHeader>&amp;L&amp;A&amp;R&amp;F</oddHeader>
    <oddFooter>&amp;P / &amp;N ページ</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4489B-8F33-49EC-8F88-32FD7E554BF6}">
  <sheetPr>
    <tabColor theme="0" tint="-0.499984740745262"/>
    <pageSetUpPr fitToPage="1"/>
  </sheetPr>
  <dimension ref="A1:S34"/>
  <sheetViews>
    <sheetView workbookViewId="0"/>
  </sheetViews>
  <sheetFormatPr defaultRowHeight="15.75" outlineLevelRow="1" outlineLevelCol="1"/>
  <cols>
    <col min="1" max="1" width="4" style="67" bestFit="1" customWidth="1"/>
    <col min="2" max="2" width="10.875" style="67" customWidth="1"/>
    <col min="3" max="3" width="4.75" style="67" customWidth="1"/>
    <col min="4" max="4" width="18.75" style="67" customWidth="1"/>
    <col min="5" max="6" width="54.25" style="67" hidden="1" customWidth="1" outlineLevel="1"/>
    <col min="7" max="7" width="5.125" style="67" hidden="1" customWidth="1" collapsed="1"/>
    <col min="8" max="8" width="10.125" style="67" customWidth="1" outlineLevel="1"/>
    <col min="9" max="9" width="11" style="67" customWidth="1" outlineLevel="1"/>
    <col min="10" max="10" width="9.375" style="67" customWidth="1" outlineLevel="1"/>
    <col min="11" max="12" width="9.5" style="105" customWidth="1" outlineLevel="1"/>
    <col min="13" max="13" width="9" style="67" customWidth="1" outlineLevel="1"/>
    <col min="14" max="14" width="12.5" style="67" customWidth="1" outlineLevel="1"/>
    <col min="15" max="15" width="9" style="67" customWidth="1" outlineLevel="1"/>
    <col min="16" max="16" width="5.125" style="67" hidden="1" customWidth="1"/>
    <col min="17" max="17" width="9.75" style="67" customWidth="1" outlineLevel="1"/>
    <col min="18" max="18" width="35.75" style="19" customWidth="1" outlineLevel="1"/>
    <col min="19" max="19" width="3.25" style="67" customWidth="1"/>
    <col min="20" max="16384" width="9" style="67"/>
  </cols>
  <sheetData>
    <row r="1" spans="1:19" s="69" customFormat="1" ht="19.5">
      <c r="A1" s="69" t="s">
        <v>477</v>
      </c>
      <c r="D1" s="70"/>
      <c r="F1" s="69" t="s">
        <v>260</v>
      </c>
      <c r="H1" s="71"/>
      <c r="I1" s="192" t="s">
        <v>416</v>
      </c>
      <c r="J1" s="72" t="s">
        <v>261</v>
      </c>
      <c r="M1" s="73"/>
      <c r="O1" s="74">
        <v>5</v>
      </c>
      <c r="R1" s="75"/>
    </row>
    <row r="2" spans="1:19" ht="32.25" thickBot="1">
      <c r="B2" s="76" t="s">
        <v>38</v>
      </c>
      <c r="C2" s="107" t="s">
        <v>36</v>
      </c>
      <c r="D2" s="107" t="s">
        <v>1</v>
      </c>
      <c r="E2" s="107" t="s">
        <v>93</v>
      </c>
      <c r="F2" s="107" t="s">
        <v>94</v>
      </c>
      <c r="G2" s="108" t="s">
        <v>262</v>
      </c>
      <c r="H2" s="109" t="s">
        <v>39</v>
      </c>
      <c r="I2" s="186" t="s">
        <v>30</v>
      </c>
      <c r="J2" s="242" t="s">
        <v>263</v>
      </c>
      <c r="K2" s="243" t="s">
        <v>264</v>
      </c>
      <c r="L2" s="243" t="s">
        <v>265</v>
      </c>
      <c r="M2" s="111" t="s">
        <v>95</v>
      </c>
      <c r="N2" s="110" t="s">
        <v>174</v>
      </c>
      <c r="O2" s="110" t="s">
        <v>152</v>
      </c>
      <c r="P2" s="112" t="s">
        <v>266</v>
      </c>
      <c r="Q2" s="107" t="s">
        <v>267</v>
      </c>
      <c r="R2" s="113" t="s">
        <v>268</v>
      </c>
    </row>
    <row r="3" spans="1:19" ht="31.5">
      <c r="B3" s="383" t="s">
        <v>269</v>
      </c>
      <c r="C3" s="114">
        <v>1</v>
      </c>
      <c r="D3" s="115" t="s">
        <v>270</v>
      </c>
      <c r="E3" s="115" t="s">
        <v>565</v>
      </c>
      <c r="F3" s="115" t="s">
        <v>566</v>
      </c>
      <c r="G3" s="115"/>
      <c r="H3" s="116">
        <f>IF($J3="対象",H$31/COUNTIF(J$3:J$7,"対象"),0)</f>
        <v>0</v>
      </c>
      <c r="I3" s="117">
        <v>1</v>
      </c>
      <c r="J3" s="187">
        <f>'2-4．評価項目　対象外項目と理由'!H4</f>
        <v>0</v>
      </c>
      <c r="K3" s="194">
        <f>IF($J3="対象外","",'2-7．評価項目　評価　機能システム'!F4)</f>
        <v>0</v>
      </c>
      <c r="L3" s="194">
        <f>IF($J3="対象外","",'2-7．評価項目　評価　機能システム'!G4)</f>
        <v>0</v>
      </c>
      <c r="M3" s="119" t="str">
        <f t="shared" ref="M3:M26" si="0">IF(AND($K3="○",$L3="○"),5,IF(AND($K3="○",$L3="△"),4,IF(AND($K3="△",$L3="△"),3,IF(AND($K3="○",$L3="×"),2,IF(AND($K3="△",$L3="×"),1,IF(AND($K3="×",$L3="×"),0,""))))))</f>
        <v/>
      </c>
      <c r="N3" s="117" t="str">
        <f t="shared" ref="N3:N26" si="1">IF(OR($M3="",$I3=""),"",$M3*$I3*$H3/$O$1)</f>
        <v/>
      </c>
      <c r="O3" s="117">
        <f t="shared" ref="O3:O26" si="2">IF($I3="","",IF($I3="－",0,$H3*$I3))</f>
        <v>0</v>
      </c>
      <c r="P3" s="120"/>
      <c r="Q3" s="120" t="s">
        <v>271</v>
      </c>
      <c r="R3" s="121" t="s">
        <v>272</v>
      </c>
      <c r="S3" s="77"/>
    </row>
    <row r="4" spans="1:19" ht="31.5">
      <c r="B4" s="383"/>
      <c r="C4" s="122">
        <v>2</v>
      </c>
      <c r="D4" s="123" t="s">
        <v>273</v>
      </c>
      <c r="E4" s="123" t="s">
        <v>201</v>
      </c>
      <c r="F4" s="123" t="s">
        <v>202</v>
      </c>
      <c r="G4" s="123"/>
      <c r="H4" s="124">
        <f>IF($J4="対象",H$31/COUNTIF(J$3:J$7,"対象"),0)</f>
        <v>0</v>
      </c>
      <c r="I4" s="125">
        <v>1</v>
      </c>
      <c r="J4" s="188">
        <f>'2-4．評価項目　対象外項目と理由'!H5</f>
        <v>0</v>
      </c>
      <c r="K4" s="195">
        <f>IF($J4="対象外","",'2-7．評価項目　評価　機能システム'!F5)</f>
        <v>0</v>
      </c>
      <c r="L4" s="195">
        <f>IF($J4="対象外","",'2-7．評価項目　評価　機能システム'!G5)</f>
        <v>0</v>
      </c>
      <c r="M4" s="127" t="str">
        <f t="shared" si="0"/>
        <v/>
      </c>
      <c r="N4" s="125" t="str">
        <f t="shared" si="1"/>
        <v/>
      </c>
      <c r="O4" s="125">
        <f t="shared" si="2"/>
        <v>0</v>
      </c>
      <c r="P4" s="128"/>
      <c r="Q4" s="128" t="s">
        <v>271</v>
      </c>
      <c r="R4" s="129" t="s">
        <v>272</v>
      </c>
    </row>
    <row r="5" spans="1:19" ht="47.25">
      <c r="B5" s="383"/>
      <c r="C5" s="130">
        <v>3</v>
      </c>
      <c r="D5" s="131" t="s">
        <v>274</v>
      </c>
      <c r="E5" s="131" t="s">
        <v>203</v>
      </c>
      <c r="F5" s="131" t="s">
        <v>204</v>
      </c>
      <c r="G5" s="131"/>
      <c r="H5" s="132">
        <f>IF($J5="対象",H$31/COUNTIF(J$3:J$7,"対象"),0)</f>
        <v>0</v>
      </c>
      <c r="I5" s="133">
        <v>1</v>
      </c>
      <c r="J5" s="189">
        <f>'2-4．評価項目　対象外項目と理由'!H6</f>
        <v>0</v>
      </c>
      <c r="K5" s="196">
        <f>IF($J5="対象外","",'2-7．評価項目　評価　機能システム'!F6)</f>
        <v>0</v>
      </c>
      <c r="L5" s="196">
        <f>IF($J5="対象外","",'2-7．評価項目　評価　機能システム'!G6)</f>
        <v>0</v>
      </c>
      <c r="M5" s="135" t="str">
        <f t="shared" si="0"/>
        <v/>
      </c>
      <c r="N5" s="133" t="str">
        <f t="shared" si="1"/>
        <v/>
      </c>
      <c r="O5" s="133">
        <f t="shared" si="2"/>
        <v>0</v>
      </c>
      <c r="P5" s="136"/>
      <c r="Q5" s="136" t="s">
        <v>271</v>
      </c>
      <c r="R5" s="137" t="s">
        <v>272</v>
      </c>
    </row>
    <row r="6" spans="1:19" ht="31.5">
      <c r="B6" s="383"/>
      <c r="C6" s="122">
        <v>4</v>
      </c>
      <c r="D6" s="123" t="s">
        <v>275</v>
      </c>
      <c r="E6" s="123" t="s">
        <v>555</v>
      </c>
      <c r="F6" s="123" t="s">
        <v>205</v>
      </c>
      <c r="G6" s="123"/>
      <c r="H6" s="124">
        <f>IF($J6="対象",H$31/COUNTIF(J$3:J$7,"対象"),0)</f>
        <v>0</v>
      </c>
      <c r="I6" s="125">
        <v>1</v>
      </c>
      <c r="J6" s="188">
        <f>'2-4．評価項目　対象外項目と理由'!H7</f>
        <v>0</v>
      </c>
      <c r="K6" s="195">
        <f>IF($J6="対象外","",'2-7．評価項目　評価　機能システム'!F7)</f>
        <v>0</v>
      </c>
      <c r="L6" s="195">
        <f>IF($J6="対象外","",'2-7．評価項目　評価　機能システム'!G7)</f>
        <v>0</v>
      </c>
      <c r="M6" s="127" t="str">
        <f t="shared" si="0"/>
        <v/>
      </c>
      <c r="N6" s="125" t="str">
        <f t="shared" si="1"/>
        <v/>
      </c>
      <c r="O6" s="125">
        <f t="shared" si="2"/>
        <v>0</v>
      </c>
      <c r="P6" s="128"/>
      <c r="Q6" s="128" t="s">
        <v>271</v>
      </c>
      <c r="R6" s="129" t="s">
        <v>272</v>
      </c>
    </row>
    <row r="7" spans="1:19" ht="31.5">
      <c r="B7" s="383"/>
      <c r="C7" s="130">
        <v>5</v>
      </c>
      <c r="D7" s="131" t="s">
        <v>276</v>
      </c>
      <c r="E7" s="131" t="s">
        <v>206</v>
      </c>
      <c r="F7" s="131" t="s">
        <v>207</v>
      </c>
      <c r="G7" s="131"/>
      <c r="H7" s="132">
        <f>IF($J7="対象",H$31/COUNTIF(J$3:J$7,"対象"),0)</f>
        <v>0</v>
      </c>
      <c r="I7" s="133">
        <v>1</v>
      </c>
      <c r="J7" s="189">
        <f>'2-4．評価項目　対象外項目と理由'!H8</f>
        <v>0</v>
      </c>
      <c r="K7" s="196">
        <f>IF($J7="対象外","",'2-7．評価項目　評価　機能システム'!F8)</f>
        <v>0</v>
      </c>
      <c r="L7" s="196">
        <f>IF($J7="対象外","",'2-7．評価項目　評価　機能システム'!G8)</f>
        <v>0</v>
      </c>
      <c r="M7" s="135" t="str">
        <f t="shared" si="0"/>
        <v/>
      </c>
      <c r="N7" s="133" t="str">
        <f t="shared" si="1"/>
        <v/>
      </c>
      <c r="O7" s="133">
        <f t="shared" si="2"/>
        <v>0</v>
      </c>
      <c r="P7" s="136"/>
      <c r="Q7" s="136" t="s">
        <v>271</v>
      </c>
      <c r="R7" s="137" t="s">
        <v>272</v>
      </c>
    </row>
    <row r="8" spans="1:19" ht="47.25">
      <c r="B8" s="384" t="s">
        <v>277</v>
      </c>
      <c r="C8" s="122">
        <v>1</v>
      </c>
      <c r="D8" s="122" t="s">
        <v>278</v>
      </c>
      <c r="E8" s="122" t="s">
        <v>279</v>
      </c>
      <c r="F8" s="122" t="s">
        <v>280</v>
      </c>
      <c r="G8" s="122"/>
      <c r="H8" s="124">
        <f t="shared" ref="H8:H19" si="3">IF($J8="対象",H$32/COUNTIF(J$8:J$19,"対象"),0)</f>
        <v>1.25</v>
      </c>
      <c r="I8" s="125">
        <v>1</v>
      </c>
      <c r="J8" s="126" t="str">
        <f>IF($I8="－","対象外","対象")</f>
        <v>対象</v>
      </c>
      <c r="K8" s="195">
        <f>IF($J8="対象外","",'2-7．評価項目　評価　機能システム'!F9)</f>
        <v>0</v>
      </c>
      <c r="L8" s="195">
        <f>IF($J8="対象外","",'2-7．評価項目　評価　機能システム'!G9)</f>
        <v>0</v>
      </c>
      <c r="M8" s="127" t="str">
        <f t="shared" si="0"/>
        <v/>
      </c>
      <c r="N8" s="125" t="str">
        <f t="shared" si="1"/>
        <v/>
      </c>
      <c r="O8" s="125">
        <f t="shared" si="2"/>
        <v>1.25</v>
      </c>
      <c r="P8" s="128"/>
      <c r="Q8" s="128" t="s">
        <v>281</v>
      </c>
      <c r="R8" s="129" t="s">
        <v>282</v>
      </c>
      <c r="S8" s="77"/>
    </row>
    <row r="9" spans="1:19" ht="47.25">
      <c r="B9" s="385"/>
      <c r="C9" s="130">
        <v>2</v>
      </c>
      <c r="D9" s="130" t="s">
        <v>283</v>
      </c>
      <c r="E9" s="130" t="s">
        <v>284</v>
      </c>
      <c r="F9" s="130" t="s">
        <v>285</v>
      </c>
      <c r="G9" s="130"/>
      <c r="H9" s="132">
        <f t="shared" si="3"/>
        <v>1.25</v>
      </c>
      <c r="I9" s="133">
        <v>1</v>
      </c>
      <c r="J9" s="134" t="str">
        <f>IF($I9="－","対象外","対象")</f>
        <v>対象</v>
      </c>
      <c r="K9" s="196">
        <f>IF($J9="対象外","",'2-7．評価項目　評価　機能システム'!F10)</f>
        <v>0</v>
      </c>
      <c r="L9" s="196">
        <f>IF($J9="対象外","",'2-7．評価項目　評価　機能システム'!G10)</f>
        <v>0</v>
      </c>
      <c r="M9" s="135" t="str">
        <f t="shared" si="0"/>
        <v/>
      </c>
      <c r="N9" s="133" t="str">
        <f t="shared" si="1"/>
        <v/>
      </c>
      <c r="O9" s="133">
        <f t="shared" si="2"/>
        <v>1.25</v>
      </c>
      <c r="P9" s="136"/>
      <c r="Q9" s="136" t="s">
        <v>281</v>
      </c>
      <c r="R9" s="137" t="s">
        <v>282</v>
      </c>
    </row>
    <row r="10" spans="1:19" ht="47.25">
      <c r="B10" s="385"/>
      <c r="C10" s="122">
        <v>3</v>
      </c>
      <c r="D10" s="123" t="s">
        <v>286</v>
      </c>
      <c r="E10" s="123" t="s">
        <v>287</v>
      </c>
      <c r="F10" s="123" t="s">
        <v>288</v>
      </c>
      <c r="G10" s="123"/>
      <c r="H10" s="124">
        <f t="shared" si="3"/>
        <v>1.25</v>
      </c>
      <c r="I10" s="125">
        <v>1</v>
      </c>
      <c r="J10" s="126" t="str">
        <f>IF($I10="－","対象外","対象")</f>
        <v>対象</v>
      </c>
      <c r="K10" s="195">
        <f>IF($J10="対象外","",'2-7．評価項目　評価　機能システム'!F11)</f>
        <v>0</v>
      </c>
      <c r="L10" s="195">
        <f>IF($J10="対象外","",'2-7．評価項目　評価　機能システム'!G11)</f>
        <v>0</v>
      </c>
      <c r="M10" s="127" t="str">
        <f t="shared" si="0"/>
        <v/>
      </c>
      <c r="N10" s="125" t="str">
        <f t="shared" si="1"/>
        <v/>
      </c>
      <c r="O10" s="125">
        <f t="shared" si="2"/>
        <v>1.25</v>
      </c>
      <c r="P10" s="128"/>
      <c r="Q10" s="128" t="s">
        <v>281</v>
      </c>
      <c r="R10" s="129" t="s">
        <v>282</v>
      </c>
    </row>
    <row r="11" spans="1:19" ht="47.25">
      <c r="B11" s="385"/>
      <c r="C11" s="130">
        <v>4</v>
      </c>
      <c r="D11" s="131" t="s">
        <v>289</v>
      </c>
      <c r="E11" s="131" t="s">
        <v>290</v>
      </c>
      <c r="F11" s="131" t="s">
        <v>291</v>
      </c>
      <c r="G11" s="131"/>
      <c r="H11" s="132">
        <f t="shared" si="3"/>
        <v>1.25</v>
      </c>
      <c r="I11" s="133">
        <v>1</v>
      </c>
      <c r="J11" s="134" t="str">
        <f>IF($I11="－","対象外","対象")</f>
        <v>対象</v>
      </c>
      <c r="K11" s="196">
        <f>IF($J11="対象外","",'2-7．評価項目　評価　機能システム'!F12)</f>
        <v>0</v>
      </c>
      <c r="L11" s="196">
        <f>IF($J11="対象外","",'2-7．評価項目　評価　機能システム'!G12)</f>
        <v>0</v>
      </c>
      <c r="M11" s="135" t="str">
        <f t="shared" si="0"/>
        <v/>
      </c>
      <c r="N11" s="133" t="str">
        <f t="shared" si="1"/>
        <v/>
      </c>
      <c r="O11" s="133">
        <f t="shared" si="2"/>
        <v>1.25</v>
      </c>
      <c r="P11" s="136"/>
      <c r="Q11" s="136" t="s">
        <v>281</v>
      </c>
      <c r="R11" s="137" t="s">
        <v>292</v>
      </c>
    </row>
    <row r="12" spans="1:19" ht="47.25">
      <c r="B12" s="385"/>
      <c r="C12" s="122">
        <v>5</v>
      </c>
      <c r="D12" s="123" t="s">
        <v>293</v>
      </c>
      <c r="E12" s="123" t="s">
        <v>294</v>
      </c>
      <c r="F12" s="123" t="s">
        <v>295</v>
      </c>
      <c r="G12" s="123"/>
      <c r="H12" s="124">
        <f t="shared" si="3"/>
        <v>1.25</v>
      </c>
      <c r="I12" s="125">
        <v>1</v>
      </c>
      <c r="J12" s="126" t="str">
        <f>IF($I12="－","対象外","対象")</f>
        <v>対象</v>
      </c>
      <c r="K12" s="195">
        <f>IF($J12="対象外","",'2-7．評価項目　評価　機能システム'!F13)</f>
        <v>0</v>
      </c>
      <c r="L12" s="195">
        <f>IF($J12="対象外","",'2-7．評価項目　評価　機能システム'!G13)</f>
        <v>0</v>
      </c>
      <c r="M12" s="127" t="str">
        <f t="shared" si="0"/>
        <v/>
      </c>
      <c r="N12" s="125" t="str">
        <f t="shared" si="1"/>
        <v/>
      </c>
      <c r="O12" s="125">
        <f t="shared" si="2"/>
        <v>1.25</v>
      </c>
      <c r="P12" s="128"/>
      <c r="Q12" s="128" t="s">
        <v>281</v>
      </c>
      <c r="R12" s="129" t="s">
        <v>296</v>
      </c>
    </row>
    <row r="13" spans="1:19" ht="31.5">
      <c r="B13" s="385"/>
      <c r="C13" s="130">
        <v>6</v>
      </c>
      <c r="D13" s="131" t="s">
        <v>297</v>
      </c>
      <c r="E13" s="131" t="s">
        <v>208</v>
      </c>
      <c r="F13" s="131" t="s">
        <v>209</v>
      </c>
      <c r="G13" s="131"/>
      <c r="H13" s="132">
        <f t="shared" si="3"/>
        <v>0</v>
      </c>
      <c r="I13" s="133">
        <v>1</v>
      </c>
      <c r="J13" s="189">
        <f>'2-4．評価項目　対象外項目と理由'!$H$9</f>
        <v>0</v>
      </c>
      <c r="K13" s="196">
        <f>IF($J13="対象外","",'2-7．評価項目　評価　機能システム'!F14)</f>
        <v>0</v>
      </c>
      <c r="L13" s="196">
        <f>IF($J13="対象外","",'2-7．評価項目　評価　機能システム'!G14)</f>
        <v>0</v>
      </c>
      <c r="M13" s="135" t="str">
        <f t="shared" si="0"/>
        <v/>
      </c>
      <c r="N13" s="133" t="str">
        <f t="shared" si="1"/>
        <v/>
      </c>
      <c r="O13" s="133">
        <f t="shared" si="2"/>
        <v>0</v>
      </c>
      <c r="P13" s="136"/>
      <c r="Q13" s="136" t="s">
        <v>271</v>
      </c>
      <c r="R13" s="137" t="s">
        <v>298</v>
      </c>
    </row>
    <row r="14" spans="1:19" ht="63">
      <c r="B14" s="385" t="s">
        <v>299</v>
      </c>
      <c r="C14" s="122">
        <v>7</v>
      </c>
      <c r="D14" s="123" t="s">
        <v>300</v>
      </c>
      <c r="E14" s="123" t="s">
        <v>301</v>
      </c>
      <c r="F14" s="123" t="s">
        <v>302</v>
      </c>
      <c r="G14" s="123"/>
      <c r="H14" s="124">
        <f t="shared" si="3"/>
        <v>1.25</v>
      </c>
      <c r="I14" s="125">
        <v>1</v>
      </c>
      <c r="J14" s="126" t="str">
        <f>IF($I14="－","対象外","対象")</f>
        <v>対象</v>
      </c>
      <c r="K14" s="195">
        <f>IF($J14="対象外","",'2-7．評価項目　評価　機能システム'!F15)</f>
        <v>0</v>
      </c>
      <c r="L14" s="195">
        <f>IF($J14="対象外","",'2-7．評価項目　評価　機能システム'!G15)</f>
        <v>0</v>
      </c>
      <c r="M14" s="127" t="str">
        <f t="shared" si="0"/>
        <v/>
      </c>
      <c r="N14" s="125" t="str">
        <f t="shared" si="1"/>
        <v/>
      </c>
      <c r="O14" s="125">
        <f t="shared" si="2"/>
        <v>1.25</v>
      </c>
      <c r="P14" s="128"/>
      <c r="Q14" s="128" t="s">
        <v>281</v>
      </c>
      <c r="R14" s="129" t="s">
        <v>303</v>
      </c>
    </row>
    <row r="15" spans="1:19" ht="31.5">
      <c r="B15" s="385"/>
      <c r="C15" s="130">
        <v>8</v>
      </c>
      <c r="D15" s="131" t="s">
        <v>304</v>
      </c>
      <c r="E15" s="131" t="s">
        <v>305</v>
      </c>
      <c r="F15" s="131" t="s">
        <v>306</v>
      </c>
      <c r="G15" s="131"/>
      <c r="H15" s="132">
        <f t="shared" si="3"/>
        <v>1.25</v>
      </c>
      <c r="I15" s="133">
        <v>1</v>
      </c>
      <c r="J15" s="134" t="str">
        <f>IF($I15="－","対象外","対象")</f>
        <v>対象</v>
      </c>
      <c r="K15" s="196">
        <f>IF($J15="対象外","",'2-7．評価項目　評価　機能システム'!F16)</f>
        <v>0</v>
      </c>
      <c r="L15" s="196">
        <f>IF($J15="対象外","",'2-7．評価項目　評価　機能システム'!G16)</f>
        <v>0</v>
      </c>
      <c r="M15" s="135" t="str">
        <f t="shared" si="0"/>
        <v/>
      </c>
      <c r="N15" s="133" t="str">
        <f t="shared" si="1"/>
        <v/>
      </c>
      <c r="O15" s="133">
        <f t="shared" si="2"/>
        <v>1.25</v>
      </c>
      <c r="P15" s="136"/>
      <c r="Q15" s="136" t="s">
        <v>281</v>
      </c>
      <c r="R15" s="137" t="s">
        <v>307</v>
      </c>
    </row>
    <row r="16" spans="1:19" s="78" customFormat="1" ht="31.5">
      <c r="B16" s="385"/>
      <c r="C16" s="122">
        <v>9</v>
      </c>
      <c r="D16" s="123" t="s">
        <v>12</v>
      </c>
      <c r="E16" s="123" t="s">
        <v>546</v>
      </c>
      <c r="F16" s="123" t="s">
        <v>210</v>
      </c>
      <c r="G16" s="123"/>
      <c r="H16" s="124">
        <f t="shared" si="3"/>
        <v>0</v>
      </c>
      <c r="I16" s="124">
        <v>1</v>
      </c>
      <c r="J16" s="188">
        <f>'2-4．評価項目　対象外項目と理由'!H10</f>
        <v>0</v>
      </c>
      <c r="K16" s="195">
        <f>IF($J16="対象外","",'2-7．評価項目　評価　機能システム'!F17)</f>
        <v>0</v>
      </c>
      <c r="L16" s="195">
        <f>IF($J16="対象外","",'2-7．評価項目　評価　機能システム'!G17)</f>
        <v>0</v>
      </c>
      <c r="M16" s="122" t="str">
        <f t="shared" si="0"/>
        <v/>
      </c>
      <c r="N16" s="124" t="str">
        <f t="shared" si="1"/>
        <v/>
      </c>
      <c r="O16" s="124">
        <f t="shared" si="2"/>
        <v>0</v>
      </c>
      <c r="P16" s="138"/>
      <c r="Q16" s="139" t="s">
        <v>271</v>
      </c>
      <c r="R16" s="140" t="s">
        <v>308</v>
      </c>
      <c r="S16" s="77"/>
    </row>
    <row r="17" spans="2:18" ht="63">
      <c r="B17" s="385"/>
      <c r="C17" s="130">
        <v>10</v>
      </c>
      <c r="D17" s="131" t="s">
        <v>309</v>
      </c>
      <c r="E17" s="131" t="s">
        <v>211</v>
      </c>
      <c r="F17" s="131" t="s">
        <v>212</v>
      </c>
      <c r="G17" s="131"/>
      <c r="H17" s="132">
        <f t="shared" si="3"/>
        <v>0</v>
      </c>
      <c r="I17" s="133">
        <v>1</v>
      </c>
      <c r="J17" s="189">
        <f>'2-4．評価項目　対象外項目と理由'!H11</f>
        <v>0</v>
      </c>
      <c r="K17" s="196">
        <f>IF($J17="対象外","",'2-7．評価項目　評価　機能システム'!F18)</f>
        <v>0</v>
      </c>
      <c r="L17" s="196">
        <f>IF($J17="対象外","",'2-7．評価項目　評価　機能システム'!G18)</f>
        <v>0</v>
      </c>
      <c r="M17" s="135" t="str">
        <f t="shared" si="0"/>
        <v/>
      </c>
      <c r="N17" s="133" t="str">
        <f t="shared" si="1"/>
        <v/>
      </c>
      <c r="O17" s="133">
        <f t="shared" si="2"/>
        <v>0</v>
      </c>
      <c r="P17" s="136"/>
      <c r="Q17" s="136" t="s">
        <v>271</v>
      </c>
      <c r="R17" s="137" t="s">
        <v>310</v>
      </c>
    </row>
    <row r="18" spans="2:18" ht="47.25">
      <c r="B18" s="385"/>
      <c r="C18" s="122">
        <v>11</v>
      </c>
      <c r="D18" s="123" t="s">
        <v>311</v>
      </c>
      <c r="E18" s="123" t="s">
        <v>213</v>
      </c>
      <c r="F18" s="123" t="s">
        <v>214</v>
      </c>
      <c r="G18" s="123"/>
      <c r="H18" s="124">
        <f t="shared" si="3"/>
        <v>0</v>
      </c>
      <c r="I18" s="125">
        <v>1</v>
      </c>
      <c r="J18" s="188">
        <f>'2-4．評価項目　対象外項目と理由'!H12</f>
        <v>0</v>
      </c>
      <c r="K18" s="195">
        <f>IF($J18="対象外","",'2-7．評価項目　評価　機能システム'!F19)</f>
        <v>0</v>
      </c>
      <c r="L18" s="195">
        <f>IF($J18="対象外","",'2-7．評価項目　評価　機能システム'!G19)</f>
        <v>0</v>
      </c>
      <c r="M18" s="127" t="str">
        <f t="shared" si="0"/>
        <v/>
      </c>
      <c r="N18" s="125" t="str">
        <f t="shared" si="1"/>
        <v/>
      </c>
      <c r="O18" s="125">
        <f t="shared" si="2"/>
        <v>0</v>
      </c>
      <c r="P18" s="128"/>
      <c r="Q18" s="128" t="s">
        <v>271</v>
      </c>
      <c r="R18" s="129" t="s">
        <v>310</v>
      </c>
    </row>
    <row r="19" spans="2:18" ht="47.25">
      <c r="B19" s="385"/>
      <c r="C19" s="130">
        <v>12</v>
      </c>
      <c r="D19" s="131" t="s">
        <v>312</v>
      </c>
      <c r="E19" s="131" t="s">
        <v>313</v>
      </c>
      <c r="F19" s="131" t="s">
        <v>314</v>
      </c>
      <c r="G19" s="131"/>
      <c r="H19" s="132">
        <f t="shared" si="3"/>
        <v>1.25</v>
      </c>
      <c r="I19" s="133">
        <v>1</v>
      </c>
      <c r="J19" s="134" t="str">
        <f t="shared" ref="J19:J26" si="4">IF($I19="－","対象外","対象")</f>
        <v>対象</v>
      </c>
      <c r="K19" s="196">
        <f>IF($J19="対象外","",'2-7．評価項目　評価　機能システム'!F20)</f>
        <v>0</v>
      </c>
      <c r="L19" s="196">
        <f>IF($J19="対象外","",'2-7．評価項目　評価　機能システム'!G20)</f>
        <v>0</v>
      </c>
      <c r="M19" s="135" t="str">
        <f t="shared" si="0"/>
        <v/>
      </c>
      <c r="N19" s="133" t="str">
        <f t="shared" si="1"/>
        <v/>
      </c>
      <c r="O19" s="133">
        <f t="shared" si="2"/>
        <v>1.25</v>
      </c>
      <c r="P19" s="136"/>
      <c r="Q19" s="141" t="s">
        <v>281</v>
      </c>
      <c r="R19" s="137" t="s">
        <v>315</v>
      </c>
    </row>
    <row r="20" spans="2:18" ht="31.5">
      <c r="B20" s="386" t="s">
        <v>316</v>
      </c>
      <c r="C20" s="122">
        <v>1</v>
      </c>
      <c r="D20" s="122" t="s">
        <v>317</v>
      </c>
      <c r="E20" s="122" t="s">
        <v>318</v>
      </c>
      <c r="F20" s="122" t="s">
        <v>319</v>
      </c>
      <c r="G20" s="122"/>
      <c r="H20" s="124">
        <f t="shared" ref="H20:H26" si="5">IF($J20="対象",H$33/COUNTIF(J$20:J$26,"対象"),0)</f>
        <v>1.4285714285714286</v>
      </c>
      <c r="I20" s="125">
        <v>1</v>
      </c>
      <c r="J20" s="126" t="str">
        <f t="shared" si="4"/>
        <v>対象</v>
      </c>
      <c r="K20" s="195">
        <f>IF($J20="対象外","",'2-7．評価項目　評価　機能システム'!F21)</f>
        <v>0</v>
      </c>
      <c r="L20" s="195">
        <f>IF($J20="対象外","",'2-7．評価項目　評価　機能システム'!G21)</f>
        <v>0</v>
      </c>
      <c r="M20" s="127" t="str">
        <f t="shared" si="0"/>
        <v/>
      </c>
      <c r="N20" s="125" t="str">
        <f t="shared" si="1"/>
        <v/>
      </c>
      <c r="O20" s="125">
        <f t="shared" si="2"/>
        <v>1.4285714285714286</v>
      </c>
      <c r="P20" s="128"/>
      <c r="Q20" s="138" t="s">
        <v>281</v>
      </c>
      <c r="R20" s="129" t="s">
        <v>320</v>
      </c>
    </row>
    <row r="21" spans="2:18" ht="47.25">
      <c r="B21" s="387"/>
      <c r="C21" s="130">
        <v>2</v>
      </c>
      <c r="D21" s="130" t="s">
        <v>321</v>
      </c>
      <c r="E21" s="130" t="s">
        <v>322</v>
      </c>
      <c r="F21" s="130" t="s">
        <v>323</v>
      </c>
      <c r="G21" s="130"/>
      <c r="H21" s="132">
        <f t="shared" si="5"/>
        <v>1.4285714285714286</v>
      </c>
      <c r="I21" s="133">
        <v>1</v>
      </c>
      <c r="J21" s="134" t="str">
        <f t="shared" si="4"/>
        <v>対象</v>
      </c>
      <c r="K21" s="196">
        <f>IF($J21="対象外","",'2-7．評価項目　評価　機能システム'!F22)</f>
        <v>0</v>
      </c>
      <c r="L21" s="196">
        <f>IF($J21="対象外","",'2-7．評価項目　評価　機能システム'!G22)</f>
        <v>0</v>
      </c>
      <c r="M21" s="135" t="str">
        <f t="shared" si="0"/>
        <v/>
      </c>
      <c r="N21" s="133" t="str">
        <f t="shared" si="1"/>
        <v/>
      </c>
      <c r="O21" s="133">
        <f t="shared" si="2"/>
        <v>1.4285714285714286</v>
      </c>
      <c r="P21" s="136"/>
      <c r="Q21" s="141" t="s">
        <v>281</v>
      </c>
      <c r="R21" s="137" t="s">
        <v>324</v>
      </c>
    </row>
    <row r="22" spans="2:18" ht="47.25">
      <c r="B22" s="387"/>
      <c r="C22" s="122">
        <v>3</v>
      </c>
      <c r="D22" s="122" t="s">
        <v>325</v>
      </c>
      <c r="E22" s="122" t="s">
        <v>326</v>
      </c>
      <c r="F22" s="122" t="s">
        <v>327</v>
      </c>
      <c r="G22" s="122"/>
      <c r="H22" s="124">
        <f t="shared" si="5"/>
        <v>1.4285714285714286</v>
      </c>
      <c r="I22" s="125">
        <v>1</v>
      </c>
      <c r="J22" s="126" t="str">
        <f t="shared" si="4"/>
        <v>対象</v>
      </c>
      <c r="K22" s="195">
        <f>IF($J22="対象外","",'2-7．評価項目　評価　機能システム'!F23)</f>
        <v>0</v>
      </c>
      <c r="L22" s="195">
        <f>IF($J22="対象外","",'2-7．評価項目　評価　機能システム'!G23)</f>
        <v>0</v>
      </c>
      <c r="M22" s="127" t="str">
        <f t="shared" si="0"/>
        <v/>
      </c>
      <c r="N22" s="125" t="str">
        <f t="shared" si="1"/>
        <v/>
      </c>
      <c r="O22" s="125">
        <f t="shared" si="2"/>
        <v>1.4285714285714286</v>
      </c>
      <c r="P22" s="128"/>
      <c r="Q22" s="138" t="s">
        <v>281</v>
      </c>
      <c r="R22" s="129" t="s">
        <v>328</v>
      </c>
    </row>
    <row r="23" spans="2:18" ht="63">
      <c r="B23" s="387"/>
      <c r="C23" s="130">
        <v>4</v>
      </c>
      <c r="D23" s="130" t="s">
        <v>329</v>
      </c>
      <c r="E23" s="130" t="s">
        <v>541</v>
      </c>
      <c r="F23" s="130" t="s">
        <v>542</v>
      </c>
      <c r="G23" s="130"/>
      <c r="H23" s="132">
        <f t="shared" si="5"/>
        <v>1.4285714285714286</v>
      </c>
      <c r="I23" s="133">
        <v>1</v>
      </c>
      <c r="J23" s="134" t="str">
        <f t="shared" si="4"/>
        <v>対象</v>
      </c>
      <c r="K23" s="196">
        <f>IF($J23="対象外","",'2-7．評価項目　評価　機能システム'!F24)</f>
        <v>0</v>
      </c>
      <c r="L23" s="196">
        <f>IF($J23="対象外","",'2-7．評価項目　評価　機能システム'!G24)</f>
        <v>0</v>
      </c>
      <c r="M23" s="135" t="str">
        <f t="shared" si="0"/>
        <v/>
      </c>
      <c r="N23" s="133" t="str">
        <f t="shared" si="1"/>
        <v/>
      </c>
      <c r="O23" s="133">
        <f t="shared" si="2"/>
        <v>1.4285714285714286</v>
      </c>
      <c r="P23" s="136"/>
      <c r="Q23" s="141" t="s">
        <v>281</v>
      </c>
      <c r="R23" s="137" t="s">
        <v>330</v>
      </c>
    </row>
    <row r="24" spans="2:18" ht="47.25">
      <c r="B24" s="387"/>
      <c r="C24" s="122">
        <v>5</v>
      </c>
      <c r="D24" s="123" t="s">
        <v>331</v>
      </c>
      <c r="E24" s="123" t="s">
        <v>543</v>
      </c>
      <c r="F24" s="123" t="s">
        <v>544</v>
      </c>
      <c r="G24" s="123"/>
      <c r="H24" s="124">
        <f t="shared" si="5"/>
        <v>1.4285714285714286</v>
      </c>
      <c r="I24" s="125">
        <v>1</v>
      </c>
      <c r="J24" s="126" t="str">
        <f t="shared" si="4"/>
        <v>対象</v>
      </c>
      <c r="K24" s="195">
        <f>IF($J24="対象外","",'2-7．評価項目　評価　機能システム'!F25)</f>
        <v>0</v>
      </c>
      <c r="L24" s="195">
        <f>IF($J24="対象外","",'2-7．評価項目　評価　機能システム'!G25)</f>
        <v>0</v>
      </c>
      <c r="M24" s="127" t="str">
        <f t="shared" si="0"/>
        <v/>
      </c>
      <c r="N24" s="125" t="str">
        <f t="shared" si="1"/>
        <v/>
      </c>
      <c r="O24" s="125">
        <f t="shared" si="2"/>
        <v>1.4285714285714286</v>
      </c>
      <c r="P24" s="128"/>
      <c r="Q24" s="138" t="s">
        <v>281</v>
      </c>
      <c r="R24" s="129" t="s">
        <v>330</v>
      </c>
    </row>
    <row r="25" spans="2:18" ht="94.5">
      <c r="B25" s="387"/>
      <c r="C25" s="130">
        <v>6</v>
      </c>
      <c r="D25" s="130" t="s">
        <v>332</v>
      </c>
      <c r="E25" s="130" t="s">
        <v>545</v>
      </c>
      <c r="F25" s="130" t="s">
        <v>333</v>
      </c>
      <c r="G25" s="130"/>
      <c r="H25" s="132">
        <f t="shared" si="5"/>
        <v>1.4285714285714286</v>
      </c>
      <c r="I25" s="133">
        <v>1</v>
      </c>
      <c r="J25" s="134" t="str">
        <f t="shared" si="4"/>
        <v>対象</v>
      </c>
      <c r="K25" s="196">
        <f>IF($J25="対象外","",'2-7．評価項目　評価　機能システム'!F26)</f>
        <v>0</v>
      </c>
      <c r="L25" s="196">
        <f>IF($J25="対象外","",'2-7．評価項目　評価　機能システム'!G26)</f>
        <v>0</v>
      </c>
      <c r="M25" s="135" t="str">
        <f t="shared" si="0"/>
        <v/>
      </c>
      <c r="N25" s="133" t="str">
        <f t="shared" si="1"/>
        <v/>
      </c>
      <c r="O25" s="133">
        <f t="shared" si="2"/>
        <v>1.4285714285714286</v>
      </c>
      <c r="P25" s="136"/>
      <c r="Q25" s="141" t="s">
        <v>281</v>
      </c>
      <c r="R25" s="137" t="s">
        <v>334</v>
      </c>
    </row>
    <row r="26" spans="2:18" ht="32.25" thickBot="1">
      <c r="B26" s="388"/>
      <c r="C26" s="122">
        <v>7</v>
      </c>
      <c r="D26" s="123" t="s">
        <v>335</v>
      </c>
      <c r="E26" s="123" t="s">
        <v>336</v>
      </c>
      <c r="F26" s="123" t="s">
        <v>337</v>
      </c>
      <c r="G26" s="123"/>
      <c r="H26" s="124">
        <f t="shared" si="5"/>
        <v>1.4285714285714286</v>
      </c>
      <c r="I26" s="125">
        <v>1</v>
      </c>
      <c r="J26" s="126" t="str">
        <f t="shared" si="4"/>
        <v>対象</v>
      </c>
      <c r="K26" s="195">
        <f>IF($J26="対象外","",'2-7．評価項目　評価　機能システム'!F27)</f>
        <v>0</v>
      </c>
      <c r="L26" s="195">
        <f>IF($J26="対象外","",'2-7．評価項目　評価　機能システム'!G27)</f>
        <v>0</v>
      </c>
      <c r="M26" s="127" t="str">
        <f t="shared" si="0"/>
        <v/>
      </c>
      <c r="N26" s="125" t="str">
        <f t="shared" si="1"/>
        <v/>
      </c>
      <c r="O26" s="125">
        <f t="shared" si="2"/>
        <v>1.4285714285714286</v>
      </c>
      <c r="P26" s="128"/>
      <c r="Q26" s="138" t="s">
        <v>281</v>
      </c>
      <c r="R26" s="129" t="s">
        <v>338</v>
      </c>
    </row>
    <row r="27" spans="2:18" s="80" customFormat="1" ht="20.25" outlineLevel="1" thickTop="1">
      <c r="B27" s="79" t="s">
        <v>50</v>
      </c>
      <c r="C27" s="142"/>
      <c r="D27" s="143"/>
      <c r="E27" s="143"/>
      <c r="F27" s="143"/>
      <c r="G27" s="143"/>
      <c r="H27" s="144">
        <f>SUBTOTAL(109,$H$3:$H$26)</f>
        <v>19.999999999999996</v>
      </c>
      <c r="I27" s="145"/>
      <c r="J27" s="143"/>
      <c r="K27" s="146"/>
      <c r="L27" s="146"/>
      <c r="M27" s="142"/>
      <c r="N27" s="147">
        <f>SUBTOTAL(109,$N$3:$N$26)</f>
        <v>0</v>
      </c>
      <c r="O27" s="147">
        <f>SUBTOTAL(109,$O$3:$O$26)</f>
        <v>19.999999999999996</v>
      </c>
      <c r="P27" s="148"/>
      <c r="Q27" s="148"/>
      <c r="R27" s="149"/>
    </row>
    <row r="28" spans="2:18" s="80" customFormat="1" ht="19.5" outlineLevel="1">
      <c r="B28" s="81" t="s">
        <v>339</v>
      </c>
      <c r="C28" s="82"/>
      <c r="D28" s="83"/>
      <c r="E28" s="83"/>
      <c r="F28" s="83"/>
      <c r="G28" s="83"/>
      <c r="H28" s="83"/>
      <c r="I28" s="83"/>
      <c r="J28" s="83"/>
      <c r="K28" s="84"/>
      <c r="L28" s="84"/>
      <c r="M28" s="85"/>
      <c r="N28" s="86">
        <f>IF($O$27=0,"",$N$27/$O$27*O28)</f>
        <v>0</v>
      </c>
      <c r="O28" s="87">
        <v>50</v>
      </c>
      <c r="R28" s="88"/>
    </row>
    <row r="29" spans="2:18" s="80" customFormat="1" ht="19.5" outlineLevel="1">
      <c r="B29" s="73"/>
      <c r="C29" s="73"/>
      <c r="K29" s="89"/>
      <c r="L29" s="89"/>
      <c r="N29" s="90"/>
      <c r="O29" s="91"/>
      <c r="R29" s="88"/>
    </row>
    <row r="30" spans="2:18" s="93" customFormat="1" ht="31.5" outlineLevel="1">
      <c r="B30" s="92"/>
      <c r="C30" s="92"/>
      <c r="H30" s="241" t="s">
        <v>39</v>
      </c>
      <c r="L30" s="94" t="s">
        <v>340</v>
      </c>
      <c r="M30" s="94" t="s">
        <v>341</v>
      </c>
      <c r="N30" s="95" t="s">
        <v>174</v>
      </c>
      <c r="O30" s="96" t="s">
        <v>152</v>
      </c>
    </row>
    <row r="31" spans="2:18" s="80" customFormat="1" ht="19.5" outlineLevel="1">
      <c r="B31" s="97" t="s">
        <v>342</v>
      </c>
      <c r="C31" s="98"/>
      <c r="D31" s="99"/>
      <c r="H31" s="100">
        <f>'2-5．評価項目　分類ごとの配点と理由'!E3</f>
        <v>10</v>
      </c>
      <c r="I31" s="101"/>
      <c r="J31" s="101"/>
      <c r="K31" s="102"/>
      <c r="L31" s="103" t="e">
        <f>M31/H31</f>
        <v>#VALUE!</v>
      </c>
      <c r="M31" s="86" t="str">
        <f>IF(O31=0,"",N31*H31/O31)</f>
        <v/>
      </c>
      <c r="N31" s="104">
        <f>SUM(N3:N7)</f>
        <v>0</v>
      </c>
      <c r="O31" s="104">
        <f>SUM(O3:O7)</f>
        <v>0</v>
      </c>
      <c r="P31" s="101"/>
      <c r="R31" s="88"/>
    </row>
    <row r="32" spans="2:18" s="80" customFormat="1" ht="19.5" outlineLevel="1">
      <c r="B32" s="97" t="s">
        <v>343</v>
      </c>
      <c r="C32" s="98"/>
      <c r="D32" s="99"/>
      <c r="H32" s="100">
        <f>'2-5．評価項目　分類ごとの配点と理由'!E4</f>
        <v>10</v>
      </c>
      <c r="I32" s="101"/>
      <c r="J32" s="101"/>
      <c r="K32" s="102"/>
      <c r="L32" s="103">
        <f>M32/H32</f>
        <v>0</v>
      </c>
      <c r="M32" s="86">
        <f>IF(O32=0,"",N32*H32/O32)</f>
        <v>0</v>
      </c>
      <c r="N32" s="104">
        <f>SUM(N8:N19)</f>
        <v>0</v>
      </c>
      <c r="O32" s="104">
        <f>SUM(O8:O19)</f>
        <v>10</v>
      </c>
      <c r="P32" s="101"/>
      <c r="R32" s="88"/>
    </row>
    <row r="33" spans="2:18" s="80" customFormat="1" ht="19.5" outlineLevel="1">
      <c r="B33" s="97" t="s">
        <v>344</v>
      </c>
      <c r="C33" s="98"/>
      <c r="D33" s="99"/>
      <c r="H33" s="100">
        <f>'2-5．評価項目　分類ごとの配点と理由'!E5</f>
        <v>10</v>
      </c>
      <c r="I33" s="101"/>
      <c r="J33" s="101"/>
      <c r="K33" s="102"/>
      <c r="L33" s="103">
        <f>M33/H33</f>
        <v>0</v>
      </c>
      <c r="M33" s="86">
        <f>IF(O33=0,"",N33*H33/O33)</f>
        <v>0</v>
      </c>
      <c r="N33" s="104">
        <f>SUM(N20:N26)</f>
        <v>0</v>
      </c>
      <c r="O33" s="104">
        <f>SUM(O20:O26)</f>
        <v>10</v>
      </c>
      <c r="P33" s="101"/>
      <c r="R33" s="88"/>
    </row>
    <row r="34" spans="2:18">
      <c r="O34" s="106"/>
    </row>
  </sheetData>
  <mergeCells count="4">
    <mergeCell ref="B3:B7"/>
    <mergeCell ref="B8:B13"/>
    <mergeCell ref="B14:B19"/>
    <mergeCell ref="B20:B26"/>
  </mergeCells>
  <phoneticPr fontId="9"/>
  <conditionalFormatting sqref="Q1:Q18 Q27:Q1048576">
    <cfRule type="containsText" dxfId="38" priority="17" operator="containsText" text="あり">
      <formula>NOT(ISERROR(SEARCH("あり",Q1)))</formula>
    </cfRule>
  </conditionalFormatting>
  <conditionalFormatting sqref="Q19">
    <cfRule type="containsText" dxfId="37" priority="16" operator="containsText" text="あり">
      <formula>NOT(ISERROR(SEARCH("あり",Q19)))</formula>
    </cfRule>
  </conditionalFormatting>
  <conditionalFormatting sqref="Q1:Q19 Q27:Q1048576">
    <cfRule type="containsText" dxfId="36" priority="15" operator="containsText" text="有り">
      <formula>NOT(ISERROR(SEARCH("有り",Q1)))</formula>
    </cfRule>
  </conditionalFormatting>
  <conditionalFormatting sqref="Q20">
    <cfRule type="containsText" dxfId="35" priority="14" operator="containsText" text="あり">
      <formula>NOT(ISERROR(SEARCH("あり",Q20)))</formula>
    </cfRule>
  </conditionalFormatting>
  <conditionalFormatting sqref="Q20">
    <cfRule type="containsText" dxfId="34" priority="13" operator="containsText" text="有り">
      <formula>NOT(ISERROR(SEARCH("有り",Q20)))</formula>
    </cfRule>
  </conditionalFormatting>
  <conditionalFormatting sqref="Q21">
    <cfRule type="containsText" dxfId="33" priority="12" operator="containsText" text="あり">
      <formula>NOT(ISERROR(SEARCH("あり",Q21)))</formula>
    </cfRule>
  </conditionalFormatting>
  <conditionalFormatting sqref="Q21">
    <cfRule type="containsText" dxfId="32" priority="11" operator="containsText" text="有り">
      <formula>NOT(ISERROR(SEARCH("有り",Q21)))</formula>
    </cfRule>
  </conditionalFormatting>
  <conditionalFormatting sqref="Q22">
    <cfRule type="containsText" dxfId="31" priority="10" operator="containsText" text="あり">
      <formula>NOT(ISERROR(SEARCH("あり",Q22)))</formula>
    </cfRule>
  </conditionalFormatting>
  <conditionalFormatting sqref="Q22">
    <cfRule type="containsText" dxfId="30" priority="9" operator="containsText" text="有り">
      <formula>NOT(ISERROR(SEARCH("有り",Q22)))</formula>
    </cfRule>
  </conditionalFormatting>
  <conditionalFormatting sqref="Q23">
    <cfRule type="containsText" dxfId="29" priority="8" operator="containsText" text="あり">
      <formula>NOT(ISERROR(SEARCH("あり",Q23)))</formula>
    </cfRule>
  </conditionalFormatting>
  <conditionalFormatting sqref="Q23">
    <cfRule type="containsText" dxfId="28" priority="7" operator="containsText" text="有り">
      <formula>NOT(ISERROR(SEARCH("有り",Q23)))</formula>
    </cfRule>
  </conditionalFormatting>
  <conditionalFormatting sqref="Q24">
    <cfRule type="containsText" dxfId="27" priority="6" operator="containsText" text="あり">
      <formula>NOT(ISERROR(SEARCH("あり",Q24)))</formula>
    </cfRule>
  </conditionalFormatting>
  <conditionalFormatting sqref="Q24">
    <cfRule type="containsText" dxfId="26" priority="5" operator="containsText" text="有り">
      <formula>NOT(ISERROR(SEARCH("有り",Q24)))</formula>
    </cfRule>
  </conditionalFormatting>
  <conditionalFormatting sqref="Q25">
    <cfRule type="containsText" dxfId="25" priority="4" operator="containsText" text="あり">
      <formula>NOT(ISERROR(SEARCH("あり",Q25)))</formula>
    </cfRule>
  </conditionalFormatting>
  <conditionalFormatting sqref="Q25">
    <cfRule type="containsText" dxfId="24" priority="3" operator="containsText" text="有り">
      <formula>NOT(ISERROR(SEARCH("有り",Q25)))</formula>
    </cfRule>
  </conditionalFormatting>
  <conditionalFormatting sqref="Q26">
    <cfRule type="containsText" dxfId="23" priority="2" operator="containsText" text="あり">
      <formula>NOT(ISERROR(SEARCH("あり",Q26)))</formula>
    </cfRule>
  </conditionalFormatting>
  <conditionalFormatting sqref="Q26">
    <cfRule type="containsText" dxfId="22" priority="1" operator="containsText" text="有り">
      <formula>NOT(ISERROR(SEARCH("有り",Q26)))</formula>
    </cfRule>
  </conditionalFormatting>
  <pageMargins left="0.23622047244094491" right="0.23622047244094491" top="0.74803149606299213" bottom="0.74803149606299213" header="0.31496062992125984" footer="0.31496062992125984"/>
  <pageSetup paperSize="9" scale="56" orientation="portrait" r:id="rId1"/>
  <headerFooter>
    <oddHeader>&amp;L&amp;A&amp;R&amp;F</oddHeader>
    <oddFooter>&amp;P / &amp;N ページ</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CA358-F2E4-43B2-87BD-61F0F2442E44}">
  <sheetPr>
    <tabColor theme="0" tint="-0.499984740745262"/>
    <pageSetUpPr fitToPage="1"/>
  </sheetPr>
  <dimension ref="A1:S43"/>
  <sheetViews>
    <sheetView workbookViewId="0"/>
  </sheetViews>
  <sheetFormatPr defaultRowHeight="15.75" outlineLevelRow="1" outlineLevelCol="1"/>
  <cols>
    <col min="1" max="1" width="4" style="67" bestFit="1" customWidth="1"/>
    <col min="2" max="2" width="10.875" style="67" customWidth="1"/>
    <col min="3" max="3" width="4.875" style="67" customWidth="1"/>
    <col min="4" max="4" width="18.75" style="67" customWidth="1"/>
    <col min="5" max="6" width="54.25" style="67" hidden="1" customWidth="1" outlineLevel="1"/>
    <col min="7" max="7" width="1.75" style="156" hidden="1" customWidth="1" collapsed="1"/>
    <col min="8" max="8" width="10.375" style="67" customWidth="1" outlineLevel="1"/>
    <col min="9" max="9" width="11" style="67" customWidth="1" outlineLevel="1"/>
    <col min="10" max="10" width="9.375" style="67" customWidth="1" outlineLevel="1"/>
    <col min="11" max="12" width="9.5" style="105" customWidth="1" outlineLevel="1"/>
    <col min="13" max="13" width="9" style="67" customWidth="1" outlineLevel="1"/>
    <col min="14" max="14" width="12.625" style="67" customWidth="1" outlineLevel="1"/>
    <col min="15" max="15" width="9" style="67" customWidth="1" outlineLevel="1"/>
    <col min="16" max="16" width="1.875" style="67" hidden="1" customWidth="1"/>
    <col min="17" max="17" width="9" style="67" customWidth="1" outlineLevel="1"/>
    <col min="18" max="18" width="36" style="67" customWidth="1" outlineLevel="1"/>
    <col min="19" max="19" width="3.25" style="67" customWidth="1"/>
    <col min="20" max="16384" width="9" style="67"/>
  </cols>
  <sheetData>
    <row r="1" spans="1:19" ht="19.5">
      <c r="A1" s="69" t="s">
        <v>478</v>
      </c>
      <c r="D1" s="70"/>
      <c r="E1" s="69"/>
      <c r="F1" s="69" t="s">
        <v>260</v>
      </c>
      <c r="G1" s="150"/>
      <c r="I1" s="72" t="s">
        <v>261</v>
      </c>
      <c r="K1" s="67"/>
      <c r="L1" s="67"/>
      <c r="O1" s="74">
        <v>5</v>
      </c>
    </row>
    <row r="2" spans="1:19" ht="32.25" thickBot="1">
      <c r="B2" s="76" t="s">
        <v>0</v>
      </c>
      <c r="C2" s="107" t="s">
        <v>36</v>
      </c>
      <c r="D2" s="107" t="s">
        <v>1</v>
      </c>
      <c r="E2" s="107" t="s">
        <v>93</v>
      </c>
      <c r="F2" s="107" t="s">
        <v>94</v>
      </c>
      <c r="G2" s="108" t="s">
        <v>262</v>
      </c>
      <c r="H2" s="109" t="s">
        <v>39</v>
      </c>
      <c r="I2" s="243" t="s">
        <v>30</v>
      </c>
      <c r="J2" s="242" t="s">
        <v>263</v>
      </c>
      <c r="K2" s="243" t="s">
        <v>264</v>
      </c>
      <c r="L2" s="243" t="s">
        <v>265</v>
      </c>
      <c r="M2" s="157" t="s">
        <v>95</v>
      </c>
      <c r="N2" s="110" t="s">
        <v>174</v>
      </c>
      <c r="O2" s="110" t="s">
        <v>152</v>
      </c>
      <c r="P2" s="112" t="s">
        <v>266</v>
      </c>
      <c r="Q2" s="107" t="s">
        <v>267</v>
      </c>
      <c r="R2" s="113" t="s">
        <v>268</v>
      </c>
      <c r="S2" s="19"/>
    </row>
    <row r="3" spans="1:19" ht="78.75">
      <c r="B3" s="389" t="s">
        <v>345</v>
      </c>
      <c r="C3" s="119">
        <v>1</v>
      </c>
      <c r="D3" s="158" t="s">
        <v>53</v>
      </c>
      <c r="E3" s="115" t="s">
        <v>235</v>
      </c>
      <c r="F3" s="115" t="s">
        <v>236</v>
      </c>
      <c r="G3" s="159"/>
      <c r="H3" s="116">
        <f t="shared" ref="H3:H8" si="0">IF($J3="対象",H$29/COUNTIF(J$3:J$8,"対象"),0)</f>
        <v>5</v>
      </c>
      <c r="I3" s="193">
        <f>IF('2-6．評価項目　項目ごとの重みと根拠'!H5="",1,'2-6．評価項目　項目ごとの重みと根拠'!H5)</f>
        <v>1</v>
      </c>
      <c r="J3" s="118" t="str">
        <f>IF($I3="－","対象外","対象")</f>
        <v>対象</v>
      </c>
      <c r="K3" s="194">
        <f>IF($J3="対象外","",'2-7．評価項目　評価　機能システム'!F28)</f>
        <v>0</v>
      </c>
      <c r="L3" s="194">
        <f>IF($J3="対象外","",'2-7．評価項目　評価　機能システム'!G28)</f>
        <v>0</v>
      </c>
      <c r="M3" s="119" t="str">
        <f t="shared" ref="M3:M24" si="1">IF(AND($K3="○",$L3="○"),5,IF(AND($K3="○",$L3="△"),4,IF(AND($K3="△",$L3="△"),3,IF(AND($K3="○",$L3="×"),2,IF(AND($K3="△",$L3="×"),1,IF(AND($K3="×",$L3="×"),0,""))))))</f>
        <v/>
      </c>
      <c r="N3" s="117" t="str">
        <f t="shared" ref="N3:N24" si="2">IF(OR($M3="",$I3=""),"",$M3*$I3*$H3/$O$1)</f>
        <v/>
      </c>
      <c r="O3" s="117">
        <f t="shared" ref="O3:O24" si="3">IF($I3="","",IF($I3="－",0,$H3*$I3))</f>
        <v>5</v>
      </c>
      <c r="P3" s="120"/>
      <c r="Q3" s="120" t="s">
        <v>281</v>
      </c>
      <c r="R3" s="121" t="s">
        <v>346</v>
      </c>
      <c r="S3" s="19"/>
    </row>
    <row r="4" spans="1:19" ht="94.5">
      <c r="B4" s="390"/>
      <c r="C4" s="127">
        <v>2</v>
      </c>
      <c r="D4" s="160" t="s">
        <v>347</v>
      </c>
      <c r="E4" s="123" t="s">
        <v>237</v>
      </c>
      <c r="F4" s="123" t="s">
        <v>238</v>
      </c>
      <c r="G4" s="161"/>
      <c r="H4" s="124">
        <f t="shared" si="0"/>
        <v>5</v>
      </c>
      <c r="I4" s="190">
        <f>IF('2-6．評価項目　項目ごとの重みと根拠'!H6="",1,'2-6．評価項目　項目ごとの重みと根拠'!H6)</f>
        <v>1</v>
      </c>
      <c r="J4" s="126" t="str">
        <f>IF($I4="－","対象外","対象")</f>
        <v>対象</v>
      </c>
      <c r="K4" s="195">
        <f>IF($J4="対象外","",'2-7．評価項目　評価　機能システム'!F29)</f>
        <v>0</v>
      </c>
      <c r="L4" s="195">
        <f>IF($J4="対象外","",'2-7．評価項目　評価　機能システム'!G29)</f>
        <v>0</v>
      </c>
      <c r="M4" s="127" t="str">
        <f t="shared" si="1"/>
        <v/>
      </c>
      <c r="N4" s="125" t="str">
        <f t="shared" si="2"/>
        <v/>
      </c>
      <c r="O4" s="125">
        <f t="shared" si="3"/>
        <v>5</v>
      </c>
      <c r="P4" s="128"/>
      <c r="Q4" s="128" t="s">
        <v>281</v>
      </c>
      <c r="R4" s="129" t="s">
        <v>348</v>
      </c>
      <c r="S4" s="19"/>
    </row>
    <row r="5" spans="1:19" ht="94.5">
      <c r="B5" s="390"/>
      <c r="C5" s="135">
        <v>3</v>
      </c>
      <c r="D5" s="162" t="s">
        <v>349</v>
      </c>
      <c r="E5" s="131" t="s">
        <v>239</v>
      </c>
      <c r="F5" s="131" t="s">
        <v>240</v>
      </c>
      <c r="G5" s="163"/>
      <c r="H5" s="132">
        <f t="shared" si="0"/>
        <v>5</v>
      </c>
      <c r="I5" s="191">
        <f>IF('2-6．評価項目　項目ごとの重みと根拠'!H7="",1,'2-6．評価項目　項目ごとの重みと根拠'!H7)</f>
        <v>1</v>
      </c>
      <c r="J5" s="134" t="str">
        <f>IF($I5="－","対象外","対象")</f>
        <v>対象</v>
      </c>
      <c r="K5" s="196">
        <f>IF($J5="対象外","",'2-7．評価項目　評価　機能システム'!F30)</f>
        <v>0</v>
      </c>
      <c r="L5" s="196">
        <f>IF($J5="対象外","",'2-7．評価項目　評価　機能システム'!G30)</f>
        <v>0</v>
      </c>
      <c r="M5" s="135" t="str">
        <f t="shared" si="1"/>
        <v/>
      </c>
      <c r="N5" s="133" t="str">
        <f t="shared" si="2"/>
        <v/>
      </c>
      <c r="O5" s="133">
        <f t="shared" si="3"/>
        <v>5</v>
      </c>
      <c r="P5" s="136"/>
      <c r="Q5" s="136" t="s">
        <v>281</v>
      </c>
      <c r="R5" s="137" t="s">
        <v>350</v>
      </c>
      <c r="S5" s="19"/>
    </row>
    <row r="6" spans="1:19" ht="63">
      <c r="B6" s="390"/>
      <c r="C6" s="127">
        <v>4</v>
      </c>
      <c r="D6" s="160" t="s">
        <v>351</v>
      </c>
      <c r="E6" s="123" t="s">
        <v>241</v>
      </c>
      <c r="F6" s="123" t="s">
        <v>242</v>
      </c>
      <c r="G6" s="161"/>
      <c r="H6" s="124">
        <f t="shared" si="0"/>
        <v>5</v>
      </c>
      <c r="I6" s="190">
        <f>IF('2-6．評価項目　項目ごとの重みと根拠'!H8="",1,'2-6．評価項目　項目ごとの重みと根拠'!H8)</f>
        <v>1</v>
      </c>
      <c r="J6" s="126" t="str">
        <f>IF($I6="－","対象外","対象")</f>
        <v>対象</v>
      </c>
      <c r="K6" s="195">
        <f>IF($J6="対象外","",'2-7．評価項目　評価　機能システム'!F31)</f>
        <v>0</v>
      </c>
      <c r="L6" s="195">
        <f>IF($J6="対象外","",'2-7．評価項目　評価　機能システム'!G31)</f>
        <v>0</v>
      </c>
      <c r="M6" s="127" t="str">
        <f t="shared" si="1"/>
        <v/>
      </c>
      <c r="N6" s="125" t="str">
        <f t="shared" si="2"/>
        <v/>
      </c>
      <c r="O6" s="125">
        <f t="shared" si="3"/>
        <v>5</v>
      </c>
      <c r="P6" s="128"/>
      <c r="Q6" s="128" t="s">
        <v>281</v>
      </c>
      <c r="R6" s="129" t="s">
        <v>352</v>
      </c>
      <c r="S6" s="19"/>
    </row>
    <row r="7" spans="1:19" ht="47.25">
      <c r="B7" s="390"/>
      <c r="C7" s="135">
        <v>5</v>
      </c>
      <c r="D7" s="131" t="s">
        <v>19</v>
      </c>
      <c r="E7" s="131" t="s">
        <v>215</v>
      </c>
      <c r="F7" s="131" t="s">
        <v>216</v>
      </c>
      <c r="G7" s="163"/>
      <c r="H7" s="132">
        <f t="shared" si="0"/>
        <v>0</v>
      </c>
      <c r="I7" s="191">
        <f>IF('2-6．評価項目　項目ごとの重みと根拠'!H9="",1,'2-6．評価項目　項目ごとの重みと根拠'!H9)</f>
        <v>1</v>
      </c>
      <c r="J7" s="189">
        <f>'2-4．評価項目　対象外項目と理由'!H13</f>
        <v>0</v>
      </c>
      <c r="K7" s="196">
        <f>IF($J7="対象外","",'2-7．評価項目　評価　機能システム'!F32)</f>
        <v>0</v>
      </c>
      <c r="L7" s="196">
        <f>IF($J7="対象外","",'2-7．評価項目　評価　機能システム'!G32)</f>
        <v>0</v>
      </c>
      <c r="M7" s="135" t="str">
        <f t="shared" si="1"/>
        <v/>
      </c>
      <c r="N7" s="133" t="str">
        <f t="shared" si="2"/>
        <v/>
      </c>
      <c r="O7" s="133">
        <f t="shared" si="3"/>
        <v>0</v>
      </c>
      <c r="P7" s="136"/>
      <c r="Q7" s="136" t="s">
        <v>271</v>
      </c>
      <c r="R7" s="137" t="s">
        <v>353</v>
      </c>
    </row>
    <row r="8" spans="1:19" ht="47.25">
      <c r="B8" s="390"/>
      <c r="C8" s="127">
        <v>6</v>
      </c>
      <c r="D8" s="123" t="s">
        <v>21</v>
      </c>
      <c r="E8" s="123" t="s">
        <v>217</v>
      </c>
      <c r="F8" s="123" t="s">
        <v>218</v>
      </c>
      <c r="G8" s="161"/>
      <c r="H8" s="124">
        <f t="shared" si="0"/>
        <v>0</v>
      </c>
      <c r="I8" s="190">
        <f>IF('2-6．評価項目　項目ごとの重みと根拠'!H10="",1,'2-6．評価項目　項目ごとの重みと根拠'!H10)</f>
        <v>1</v>
      </c>
      <c r="J8" s="188">
        <f>'2-4．評価項目　対象外項目と理由'!H14</f>
        <v>0</v>
      </c>
      <c r="K8" s="195">
        <f>IF($J8="対象外","",'2-7．評価項目　評価　機能システム'!F33)</f>
        <v>0</v>
      </c>
      <c r="L8" s="195">
        <f>IF($J8="対象外","",'2-7．評価項目　評価　機能システム'!G33)</f>
        <v>0</v>
      </c>
      <c r="M8" s="127" t="str">
        <f t="shared" si="1"/>
        <v/>
      </c>
      <c r="N8" s="125" t="str">
        <f t="shared" si="2"/>
        <v/>
      </c>
      <c r="O8" s="125">
        <f t="shared" si="3"/>
        <v>0</v>
      </c>
      <c r="P8" s="128"/>
      <c r="Q8" s="128" t="s">
        <v>271</v>
      </c>
      <c r="R8" s="129" t="s">
        <v>354</v>
      </c>
    </row>
    <row r="9" spans="1:19" ht="47.25">
      <c r="B9" s="389" t="s">
        <v>355</v>
      </c>
      <c r="C9" s="130">
        <v>1</v>
      </c>
      <c r="D9" s="131" t="s">
        <v>356</v>
      </c>
      <c r="E9" s="131" t="s">
        <v>567</v>
      </c>
      <c r="F9" s="131" t="s">
        <v>243</v>
      </c>
      <c r="G9" s="163"/>
      <c r="H9" s="132">
        <f t="shared" ref="H9:H16" si="4">IF($J9="対象",H$30/COUNTIF(J$9:J$16,"対象"),0)</f>
        <v>2.5</v>
      </c>
      <c r="I9" s="191">
        <f>IF('2-6．評価項目　項目ごとの重みと根拠'!H11="",1,'2-6．評価項目　項目ごとの重みと根拠'!H11)</f>
        <v>1</v>
      </c>
      <c r="J9" s="134" t="str">
        <f t="shared" ref="J9:J21" si="5">IF($I9="－","対象外","対象")</f>
        <v>対象</v>
      </c>
      <c r="K9" s="196">
        <f>IF($J9="対象外","",'2-7．評価項目　評価　機能システム'!F34)</f>
        <v>0</v>
      </c>
      <c r="L9" s="196">
        <f>IF($J9="対象外","",'2-7．評価項目　評価　機能システム'!G34)</f>
        <v>0</v>
      </c>
      <c r="M9" s="135" t="str">
        <f t="shared" si="1"/>
        <v/>
      </c>
      <c r="N9" s="133" t="str">
        <f t="shared" si="2"/>
        <v/>
      </c>
      <c r="O9" s="133">
        <f t="shared" si="3"/>
        <v>2.5</v>
      </c>
      <c r="P9" s="136"/>
      <c r="Q9" s="136" t="s">
        <v>281</v>
      </c>
      <c r="R9" s="137" t="s">
        <v>324</v>
      </c>
      <c r="S9" s="19"/>
    </row>
    <row r="10" spans="1:19" ht="94.5">
      <c r="B10" s="390"/>
      <c r="C10" s="122">
        <v>2</v>
      </c>
      <c r="D10" s="123" t="s">
        <v>357</v>
      </c>
      <c r="E10" s="123" t="s">
        <v>358</v>
      </c>
      <c r="F10" s="123" t="s">
        <v>359</v>
      </c>
      <c r="G10" s="161"/>
      <c r="H10" s="124">
        <f t="shared" si="4"/>
        <v>2.5</v>
      </c>
      <c r="I10" s="190">
        <f>IF('2-6．評価項目　項目ごとの重みと根拠'!H12="",1,'2-6．評価項目　項目ごとの重みと根拠'!H12)</f>
        <v>1</v>
      </c>
      <c r="J10" s="126" t="str">
        <f t="shared" si="5"/>
        <v>対象</v>
      </c>
      <c r="K10" s="195">
        <f>IF($J10="対象外","",'2-7．評価項目　評価　機能システム'!F35)</f>
        <v>0</v>
      </c>
      <c r="L10" s="195">
        <f>IF($J10="対象外","",'2-7．評価項目　評価　機能システム'!G35)</f>
        <v>0</v>
      </c>
      <c r="M10" s="127" t="str">
        <f t="shared" si="1"/>
        <v/>
      </c>
      <c r="N10" s="125" t="str">
        <f t="shared" si="2"/>
        <v/>
      </c>
      <c r="O10" s="125">
        <f t="shared" si="3"/>
        <v>2.5</v>
      </c>
      <c r="P10" s="128"/>
      <c r="Q10" s="128" t="s">
        <v>281</v>
      </c>
      <c r="R10" s="129" t="s">
        <v>360</v>
      </c>
      <c r="S10" s="19"/>
    </row>
    <row r="11" spans="1:19" ht="78.75">
      <c r="B11" s="390"/>
      <c r="C11" s="130">
        <v>3</v>
      </c>
      <c r="D11" s="131" t="s">
        <v>361</v>
      </c>
      <c r="E11" s="131" t="s">
        <v>362</v>
      </c>
      <c r="F11" s="131" t="s">
        <v>363</v>
      </c>
      <c r="G11" s="163"/>
      <c r="H11" s="132">
        <f t="shared" si="4"/>
        <v>2.5</v>
      </c>
      <c r="I11" s="191">
        <f>IF('2-6．評価項目　項目ごとの重みと根拠'!H13="",1,'2-6．評価項目　項目ごとの重みと根拠'!H13)</f>
        <v>1</v>
      </c>
      <c r="J11" s="164" t="str">
        <f t="shared" si="5"/>
        <v>対象</v>
      </c>
      <c r="K11" s="196">
        <f>IF($J11="対象外","",'2-7．評価項目　評価　機能システム'!F36)</f>
        <v>0</v>
      </c>
      <c r="L11" s="196">
        <f>IF($J11="対象外","",'2-7．評価項目　評価　機能システム'!G36)</f>
        <v>0</v>
      </c>
      <c r="M11" s="135" t="str">
        <f t="shared" si="1"/>
        <v/>
      </c>
      <c r="N11" s="133" t="str">
        <f t="shared" si="2"/>
        <v/>
      </c>
      <c r="O11" s="133">
        <f t="shared" si="3"/>
        <v>2.5</v>
      </c>
      <c r="P11" s="136"/>
      <c r="Q11" s="136" t="s">
        <v>281</v>
      </c>
      <c r="R11" s="137" t="s">
        <v>360</v>
      </c>
      <c r="S11" s="19"/>
    </row>
    <row r="12" spans="1:19" ht="78.75">
      <c r="B12" s="390"/>
      <c r="C12" s="122">
        <v>4</v>
      </c>
      <c r="D12" s="123" t="s">
        <v>364</v>
      </c>
      <c r="E12" s="123" t="s">
        <v>365</v>
      </c>
      <c r="F12" s="123" t="s">
        <v>547</v>
      </c>
      <c r="G12" s="161"/>
      <c r="H12" s="124">
        <f t="shared" si="4"/>
        <v>2.5</v>
      </c>
      <c r="I12" s="190">
        <f>IF('2-6．評価項目　項目ごとの重みと根拠'!H14="",1,'2-6．評価項目　項目ごとの重みと根拠'!H14)</f>
        <v>1</v>
      </c>
      <c r="J12" s="165" t="str">
        <f t="shared" si="5"/>
        <v>対象</v>
      </c>
      <c r="K12" s="195">
        <f>IF($J12="対象外","",'2-7．評価項目　評価　機能システム'!F37)</f>
        <v>0</v>
      </c>
      <c r="L12" s="195">
        <f>IF($J12="対象外","",'2-7．評価項目　評価　機能システム'!G37)</f>
        <v>0</v>
      </c>
      <c r="M12" s="127" t="str">
        <f t="shared" si="1"/>
        <v/>
      </c>
      <c r="N12" s="125" t="str">
        <f t="shared" si="2"/>
        <v/>
      </c>
      <c r="O12" s="125">
        <f t="shared" si="3"/>
        <v>2.5</v>
      </c>
      <c r="P12" s="128"/>
      <c r="Q12" s="128" t="s">
        <v>281</v>
      </c>
      <c r="R12" s="129" t="s">
        <v>360</v>
      </c>
      <c r="S12" s="19"/>
    </row>
    <row r="13" spans="1:19" ht="63">
      <c r="B13" s="390"/>
      <c r="C13" s="130">
        <v>5</v>
      </c>
      <c r="D13" s="131" t="s">
        <v>366</v>
      </c>
      <c r="E13" s="131" t="s">
        <v>248</v>
      </c>
      <c r="F13" s="131" t="s">
        <v>249</v>
      </c>
      <c r="G13" s="163"/>
      <c r="H13" s="132">
        <f t="shared" si="4"/>
        <v>2.5</v>
      </c>
      <c r="I13" s="191">
        <f>IF('2-6．評価項目　項目ごとの重みと根拠'!H15="",1,'2-6．評価項目　項目ごとの重みと根拠'!H15)</f>
        <v>1</v>
      </c>
      <c r="J13" s="164" t="str">
        <f t="shared" si="5"/>
        <v>対象</v>
      </c>
      <c r="K13" s="196">
        <f>IF($J13="対象外","",'2-7．評価項目　評価　機能システム'!F38)</f>
        <v>0</v>
      </c>
      <c r="L13" s="196">
        <f>IF($J13="対象外","",'2-7．評価項目　評価　機能システム'!G38)</f>
        <v>0</v>
      </c>
      <c r="M13" s="135" t="str">
        <f t="shared" si="1"/>
        <v/>
      </c>
      <c r="N13" s="133" t="str">
        <f t="shared" si="2"/>
        <v/>
      </c>
      <c r="O13" s="133">
        <f t="shared" si="3"/>
        <v>2.5</v>
      </c>
      <c r="P13" s="136"/>
      <c r="Q13" s="136" t="s">
        <v>281</v>
      </c>
      <c r="R13" s="137" t="s">
        <v>367</v>
      </c>
      <c r="S13" s="19"/>
    </row>
    <row r="14" spans="1:19" ht="47.25">
      <c r="B14" s="390"/>
      <c r="C14" s="122">
        <v>6</v>
      </c>
      <c r="D14" s="123" t="s">
        <v>368</v>
      </c>
      <c r="E14" s="123" t="s">
        <v>250</v>
      </c>
      <c r="F14" s="123" t="s">
        <v>251</v>
      </c>
      <c r="G14" s="161"/>
      <c r="H14" s="124">
        <f t="shared" si="4"/>
        <v>2.5</v>
      </c>
      <c r="I14" s="190">
        <f>IF('2-6．評価項目　項目ごとの重みと根拠'!H16="",1,'2-6．評価項目　項目ごとの重みと根拠'!H16)</f>
        <v>1</v>
      </c>
      <c r="J14" s="165" t="str">
        <f t="shared" si="5"/>
        <v>対象</v>
      </c>
      <c r="K14" s="195">
        <f>IF($J14="対象外","",'2-7．評価項目　評価　機能システム'!F39)</f>
        <v>0</v>
      </c>
      <c r="L14" s="195">
        <f>IF($J14="対象外","",'2-7．評価項目　評価　機能システム'!G39)</f>
        <v>0</v>
      </c>
      <c r="M14" s="127" t="str">
        <f t="shared" si="1"/>
        <v/>
      </c>
      <c r="N14" s="125" t="str">
        <f t="shared" si="2"/>
        <v/>
      </c>
      <c r="O14" s="125">
        <f t="shared" si="3"/>
        <v>2.5</v>
      </c>
      <c r="P14" s="128"/>
      <c r="Q14" s="128" t="s">
        <v>281</v>
      </c>
      <c r="R14" s="129" t="s">
        <v>369</v>
      </c>
      <c r="S14" s="19"/>
    </row>
    <row r="15" spans="1:19" ht="63">
      <c r="B15" s="390"/>
      <c r="C15" s="130">
        <v>7</v>
      </c>
      <c r="D15" s="131" t="s">
        <v>258</v>
      </c>
      <c r="E15" s="131" t="s">
        <v>259</v>
      </c>
      <c r="F15" s="131" t="s">
        <v>252</v>
      </c>
      <c r="G15" s="163"/>
      <c r="H15" s="132">
        <f t="shared" si="4"/>
        <v>2.5</v>
      </c>
      <c r="I15" s="191">
        <f>IF('2-6．評価項目　項目ごとの重みと根拠'!H17="",1,'2-6．評価項目　項目ごとの重みと根拠'!H17)</f>
        <v>1</v>
      </c>
      <c r="J15" s="164" t="str">
        <f t="shared" si="5"/>
        <v>対象</v>
      </c>
      <c r="K15" s="196">
        <f>IF($J15="対象外","",'2-7．評価項目　評価　機能システム'!F40)</f>
        <v>0</v>
      </c>
      <c r="L15" s="196">
        <f>IF($J15="対象外","",'2-7．評価項目　評価　機能システム'!G40)</f>
        <v>0</v>
      </c>
      <c r="M15" s="135" t="str">
        <f t="shared" si="1"/>
        <v/>
      </c>
      <c r="N15" s="133" t="str">
        <f t="shared" si="2"/>
        <v/>
      </c>
      <c r="O15" s="133">
        <f t="shared" si="3"/>
        <v>2.5</v>
      </c>
      <c r="P15" s="136"/>
      <c r="Q15" s="136" t="s">
        <v>281</v>
      </c>
      <c r="R15" s="137" t="s">
        <v>370</v>
      </c>
      <c r="S15" s="19"/>
    </row>
    <row r="16" spans="1:19" ht="78.75">
      <c r="B16" s="390"/>
      <c r="C16" s="122">
        <v>8</v>
      </c>
      <c r="D16" s="123" t="s">
        <v>371</v>
      </c>
      <c r="E16" s="123" t="s">
        <v>253</v>
      </c>
      <c r="F16" s="123" t="s">
        <v>254</v>
      </c>
      <c r="G16" s="161"/>
      <c r="H16" s="124">
        <f t="shared" si="4"/>
        <v>2.5</v>
      </c>
      <c r="I16" s="190">
        <f>IF('2-6．評価項目　項目ごとの重みと根拠'!H18="",1,'2-6．評価項目　項目ごとの重みと根拠'!H18)</f>
        <v>1</v>
      </c>
      <c r="J16" s="165" t="str">
        <f t="shared" si="5"/>
        <v>対象</v>
      </c>
      <c r="K16" s="195">
        <f>IF($J16="対象外","",'2-7．評価項目　評価　機能システム'!F41)</f>
        <v>0</v>
      </c>
      <c r="L16" s="195">
        <f>IF($J16="対象外","",'2-7．評価項目　評価　機能システム'!G41)</f>
        <v>0</v>
      </c>
      <c r="M16" s="127" t="str">
        <f t="shared" si="1"/>
        <v/>
      </c>
      <c r="N16" s="125" t="str">
        <f t="shared" si="2"/>
        <v/>
      </c>
      <c r="O16" s="125">
        <f t="shared" si="3"/>
        <v>2.5</v>
      </c>
      <c r="P16" s="128"/>
      <c r="Q16" s="128" t="s">
        <v>281</v>
      </c>
      <c r="R16" s="129" t="s">
        <v>315</v>
      </c>
      <c r="S16" s="19"/>
    </row>
    <row r="17" spans="2:19" ht="94.5">
      <c r="B17" s="391" t="s">
        <v>47</v>
      </c>
      <c r="C17" s="130">
        <v>1</v>
      </c>
      <c r="D17" s="131" t="s">
        <v>372</v>
      </c>
      <c r="E17" s="131" t="s">
        <v>373</v>
      </c>
      <c r="F17" s="131" t="s">
        <v>374</v>
      </c>
      <c r="G17" s="163"/>
      <c r="H17" s="132">
        <f t="shared" ref="H17:H24" si="6">IF($J17="対象",H$31/COUNTIF(J$17:J$24,"対象"),0)</f>
        <v>6</v>
      </c>
      <c r="I17" s="133">
        <v>1</v>
      </c>
      <c r="J17" s="134" t="str">
        <f t="shared" si="5"/>
        <v>対象</v>
      </c>
      <c r="K17" s="196">
        <f>IF($J17="対象外","",'2-7．評価項目　評価　機能システム'!F42)</f>
        <v>0</v>
      </c>
      <c r="L17" s="196">
        <f>IF($J17="対象外","",'2-7．評価項目　評価　機能システム'!G42)</f>
        <v>0</v>
      </c>
      <c r="M17" s="135" t="str">
        <f t="shared" si="1"/>
        <v/>
      </c>
      <c r="N17" s="133" t="str">
        <f t="shared" si="2"/>
        <v/>
      </c>
      <c r="O17" s="133">
        <f t="shared" si="3"/>
        <v>6</v>
      </c>
      <c r="P17" s="136"/>
      <c r="Q17" s="136" t="s">
        <v>281</v>
      </c>
      <c r="R17" s="137" t="s">
        <v>375</v>
      </c>
      <c r="S17" s="19"/>
    </row>
    <row r="18" spans="2:19" ht="126">
      <c r="B18" s="391"/>
      <c r="C18" s="122">
        <v>2</v>
      </c>
      <c r="D18" s="123" t="s">
        <v>376</v>
      </c>
      <c r="E18" s="123" t="s">
        <v>377</v>
      </c>
      <c r="F18" s="123" t="s">
        <v>378</v>
      </c>
      <c r="G18" s="161"/>
      <c r="H18" s="124">
        <f t="shared" si="6"/>
        <v>6</v>
      </c>
      <c r="I18" s="125">
        <v>1</v>
      </c>
      <c r="J18" s="165" t="str">
        <f t="shared" si="5"/>
        <v>対象</v>
      </c>
      <c r="K18" s="195">
        <f>IF($J18="対象外","",'2-7．評価項目　評価　機能システム'!F43)</f>
        <v>0</v>
      </c>
      <c r="L18" s="195">
        <f>IF($J18="対象外","",'2-7．評価項目　評価　機能システム'!G43)</f>
        <v>0</v>
      </c>
      <c r="M18" s="127" t="str">
        <f t="shared" si="1"/>
        <v/>
      </c>
      <c r="N18" s="125" t="str">
        <f t="shared" si="2"/>
        <v/>
      </c>
      <c r="O18" s="125">
        <f t="shared" si="3"/>
        <v>6</v>
      </c>
      <c r="P18" s="128"/>
      <c r="Q18" s="128" t="s">
        <v>281</v>
      </c>
      <c r="R18" s="129" t="s">
        <v>375</v>
      </c>
      <c r="S18" s="19"/>
    </row>
    <row r="19" spans="2:19" ht="126">
      <c r="B19" s="391"/>
      <c r="C19" s="130">
        <v>3</v>
      </c>
      <c r="D19" s="131" t="s">
        <v>379</v>
      </c>
      <c r="E19" s="131" t="s">
        <v>380</v>
      </c>
      <c r="F19" s="131" t="s">
        <v>381</v>
      </c>
      <c r="G19" s="163"/>
      <c r="H19" s="132">
        <f t="shared" si="6"/>
        <v>6</v>
      </c>
      <c r="I19" s="133">
        <v>1</v>
      </c>
      <c r="J19" s="164" t="str">
        <f t="shared" si="5"/>
        <v>対象</v>
      </c>
      <c r="K19" s="196">
        <f>IF($J19="対象外","",'2-7．評価項目　評価　機能システム'!F44)</f>
        <v>0</v>
      </c>
      <c r="L19" s="196">
        <f>IF($J19="対象外","",'2-7．評価項目　評価　機能システム'!G44)</f>
        <v>0</v>
      </c>
      <c r="M19" s="135" t="str">
        <f t="shared" si="1"/>
        <v/>
      </c>
      <c r="N19" s="133" t="str">
        <f t="shared" si="2"/>
        <v/>
      </c>
      <c r="O19" s="133">
        <f t="shared" si="3"/>
        <v>6</v>
      </c>
      <c r="P19" s="136"/>
      <c r="Q19" s="136" t="s">
        <v>281</v>
      </c>
      <c r="R19" s="137" t="s">
        <v>382</v>
      </c>
      <c r="S19" s="19"/>
    </row>
    <row r="20" spans="2:19" ht="63">
      <c r="B20" s="391"/>
      <c r="C20" s="122">
        <v>4</v>
      </c>
      <c r="D20" s="123" t="s">
        <v>383</v>
      </c>
      <c r="E20" s="123" t="s">
        <v>384</v>
      </c>
      <c r="F20" s="123" t="s">
        <v>385</v>
      </c>
      <c r="G20" s="161"/>
      <c r="H20" s="124">
        <f t="shared" si="6"/>
        <v>6</v>
      </c>
      <c r="I20" s="125">
        <v>1</v>
      </c>
      <c r="J20" s="165" t="str">
        <f t="shared" si="5"/>
        <v>対象</v>
      </c>
      <c r="K20" s="195">
        <f>IF($J20="対象外","",'2-7．評価項目　評価　機能システム'!F45)</f>
        <v>0</v>
      </c>
      <c r="L20" s="195">
        <f>IF($J20="対象外","",'2-7．評価項目　評価　機能システム'!G45)</f>
        <v>0</v>
      </c>
      <c r="M20" s="127" t="str">
        <f t="shared" si="1"/>
        <v/>
      </c>
      <c r="N20" s="125" t="str">
        <f t="shared" si="2"/>
        <v/>
      </c>
      <c r="O20" s="125">
        <f t="shared" si="3"/>
        <v>6</v>
      </c>
      <c r="P20" s="128"/>
      <c r="Q20" s="128" t="s">
        <v>281</v>
      </c>
      <c r="R20" s="129" t="s">
        <v>375</v>
      </c>
      <c r="S20" s="19"/>
    </row>
    <row r="21" spans="2:19" ht="31.5">
      <c r="B21" s="391"/>
      <c r="C21" s="130">
        <v>5</v>
      </c>
      <c r="D21" s="131" t="s">
        <v>386</v>
      </c>
      <c r="E21" s="131" t="s">
        <v>387</v>
      </c>
      <c r="F21" s="131" t="s">
        <v>388</v>
      </c>
      <c r="G21" s="163"/>
      <c r="H21" s="132">
        <f t="shared" si="6"/>
        <v>6</v>
      </c>
      <c r="I21" s="132">
        <v>1</v>
      </c>
      <c r="J21" s="131" t="str">
        <f t="shared" si="5"/>
        <v>対象</v>
      </c>
      <c r="K21" s="196">
        <f>IF($J21="対象外","",'2-7．評価項目　評価　機能システム'!F46)</f>
        <v>0</v>
      </c>
      <c r="L21" s="196">
        <f>IF($J21="対象外","",'2-7．評価項目　評価　機能システム'!G46)</f>
        <v>0</v>
      </c>
      <c r="M21" s="130" t="str">
        <f t="shared" si="1"/>
        <v/>
      </c>
      <c r="N21" s="132" t="str">
        <f t="shared" si="2"/>
        <v/>
      </c>
      <c r="O21" s="132">
        <f t="shared" si="3"/>
        <v>6</v>
      </c>
      <c r="P21" s="136"/>
      <c r="Q21" s="136" t="s">
        <v>281</v>
      </c>
      <c r="R21" s="137" t="s">
        <v>389</v>
      </c>
      <c r="S21" s="19"/>
    </row>
    <row r="22" spans="2:19" ht="56.25">
      <c r="B22" s="391"/>
      <c r="C22" s="122">
        <v>6</v>
      </c>
      <c r="D22" s="123" t="s">
        <v>390</v>
      </c>
      <c r="E22" s="123" t="s">
        <v>219</v>
      </c>
      <c r="F22" s="123" t="s">
        <v>220</v>
      </c>
      <c r="G22" s="161"/>
      <c r="H22" s="124">
        <f t="shared" si="6"/>
        <v>0</v>
      </c>
      <c r="I22" s="125">
        <v>1</v>
      </c>
      <c r="J22" s="188">
        <f>'2-4．評価項目　対象外項目と理由'!H15</f>
        <v>0</v>
      </c>
      <c r="K22" s="195">
        <f>IF($J22="対象外","",'2-7．評価項目　評価　機能システム'!F47)</f>
        <v>0</v>
      </c>
      <c r="L22" s="195">
        <f>IF($J22="対象外","",'2-7．評価項目　評価　機能システム'!G47)</f>
        <v>0</v>
      </c>
      <c r="M22" s="127" t="str">
        <f t="shared" si="1"/>
        <v/>
      </c>
      <c r="N22" s="125" t="str">
        <f t="shared" si="2"/>
        <v/>
      </c>
      <c r="O22" s="125">
        <f t="shared" si="3"/>
        <v>0</v>
      </c>
      <c r="P22" s="128"/>
      <c r="Q22" s="128" t="s">
        <v>271</v>
      </c>
      <c r="R22" s="140" t="s">
        <v>391</v>
      </c>
    </row>
    <row r="23" spans="2:19" ht="56.25">
      <c r="B23" s="391"/>
      <c r="C23" s="130">
        <v>7</v>
      </c>
      <c r="D23" s="131" t="s">
        <v>392</v>
      </c>
      <c r="E23" s="131" t="s">
        <v>221</v>
      </c>
      <c r="F23" s="131" t="s">
        <v>220</v>
      </c>
      <c r="G23" s="163"/>
      <c r="H23" s="132">
        <f t="shared" si="6"/>
        <v>0</v>
      </c>
      <c r="I23" s="133">
        <v>1</v>
      </c>
      <c r="J23" s="189">
        <f>'2-4．評価項目　対象外項目と理由'!H16</f>
        <v>0</v>
      </c>
      <c r="K23" s="196">
        <f>IF($J23="対象外","",'2-7．評価項目　評価　機能システム'!F48)</f>
        <v>0</v>
      </c>
      <c r="L23" s="196">
        <f>IF($J23="対象外","",'2-7．評価項目　評価　機能システム'!G48)</f>
        <v>0</v>
      </c>
      <c r="M23" s="135" t="str">
        <f t="shared" si="1"/>
        <v/>
      </c>
      <c r="N23" s="133" t="str">
        <f t="shared" si="2"/>
        <v/>
      </c>
      <c r="O23" s="133">
        <f t="shared" si="3"/>
        <v>0</v>
      </c>
      <c r="P23" s="136"/>
      <c r="Q23" s="136" t="s">
        <v>271</v>
      </c>
      <c r="R23" s="166" t="s">
        <v>393</v>
      </c>
    </row>
    <row r="24" spans="2:19" ht="32.25" thickBot="1">
      <c r="B24" s="391"/>
      <c r="C24" s="122">
        <v>8</v>
      </c>
      <c r="D24" s="123" t="s">
        <v>394</v>
      </c>
      <c r="E24" s="123" t="s">
        <v>222</v>
      </c>
      <c r="F24" s="123" t="s">
        <v>223</v>
      </c>
      <c r="G24" s="161"/>
      <c r="H24" s="124">
        <f t="shared" si="6"/>
        <v>0</v>
      </c>
      <c r="I24" s="170">
        <v>1</v>
      </c>
      <c r="J24" s="188">
        <f>'2-4．評価項目　対象外項目と理由'!H17</f>
        <v>0</v>
      </c>
      <c r="K24" s="195">
        <f>IF($J24="対象外","",'2-7．評価項目　評価　機能システム'!F49)</f>
        <v>0</v>
      </c>
      <c r="L24" s="195">
        <f>IF($J24="対象外","",'2-7．評価項目　評価　機能システム'!G49)</f>
        <v>0</v>
      </c>
      <c r="M24" s="127" t="str">
        <f t="shared" si="1"/>
        <v/>
      </c>
      <c r="N24" s="125" t="str">
        <f t="shared" si="2"/>
        <v/>
      </c>
      <c r="O24" s="125">
        <f t="shared" si="3"/>
        <v>0</v>
      </c>
      <c r="P24" s="128"/>
      <c r="Q24" s="128" t="s">
        <v>271</v>
      </c>
      <c r="R24" s="129" t="s">
        <v>353</v>
      </c>
    </row>
    <row r="25" spans="2:19" s="80" customFormat="1" ht="20.25" outlineLevel="1" thickTop="1">
      <c r="B25" s="151" t="s">
        <v>50</v>
      </c>
      <c r="C25" s="142"/>
      <c r="D25" s="143"/>
      <c r="E25" s="143"/>
      <c r="F25" s="143"/>
      <c r="G25" s="167"/>
      <c r="H25" s="144">
        <f>SUBTOTAL(109,$H$3:$H$24)</f>
        <v>70</v>
      </c>
      <c r="I25" s="145"/>
      <c r="J25" s="143"/>
      <c r="K25" s="146"/>
      <c r="L25" s="146"/>
      <c r="M25" s="142"/>
      <c r="N25" s="147">
        <f>SUBTOTAL(109,$N$3:$N$24)</f>
        <v>0</v>
      </c>
      <c r="O25" s="147">
        <f>SUBTOTAL(109,$O$3:$O$24)</f>
        <v>70</v>
      </c>
      <c r="P25" s="148"/>
      <c r="Q25" s="148"/>
      <c r="R25" s="149"/>
    </row>
    <row r="26" spans="2:19" s="80" customFormat="1" ht="19.5" outlineLevel="1">
      <c r="B26" s="81" t="s">
        <v>395</v>
      </c>
      <c r="C26" s="82"/>
      <c r="D26" s="83"/>
      <c r="E26" s="83"/>
      <c r="F26" s="83"/>
      <c r="G26" s="152"/>
      <c r="H26" s="83"/>
      <c r="I26" s="83"/>
      <c r="J26" s="83"/>
      <c r="K26" s="84"/>
      <c r="L26" s="84"/>
      <c r="M26" s="85"/>
      <c r="N26" s="86">
        <f>IF($O$25=0,"",$N$25/$O$25*O26)</f>
        <v>0</v>
      </c>
      <c r="O26" s="87">
        <v>50</v>
      </c>
    </row>
    <row r="27" spans="2:19" s="80" customFormat="1" ht="19.5" outlineLevel="1">
      <c r="B27" s="73"/>
      <c r="C27" s="73"/>
      <c r="G27" s="153"/>
      <c r="K27" s="89"/>
      <c r="L27" s="89"/>
      <c r="N27" s="90"/>
      <c r="O27" s="91"/>
    </row>
    <row r="28" spans="2:19" s="93" customFormat="1" ht="31.5" outlineLevel="1">
      <c r="B28" s="92"/>
      <c r="C28" s="92"/>
      <c r="G28" s="154"/>
      <c r="H28" s="241" t="s">
        <v>39</v>
      </c>
      <c r="L28" s="94" t="s">
        <v>340</v>
      </c>
      <c r="M28" s="94" t="s">
        <v>341</v>
      </c>
      <c r="N28" s="95" t="s">
        <v>174</v>
      </c>
      <c r="O28" s="96" t="s">
        <v>152</v>
      </c>
    </row>
    <row r="29" spans="2:19" s="80" customFormat="1" ht="19.5" outlineLevel="1">
      <c r="B29" s="97" t="s">
        <v>396</v>
      </c>
      <c r="C29" s="98"/>
      <c r="D29" s="99"/>
      <c r="G29" s="153"/>
      <c r="H29" s="100">
        <f>'2-5．評価項目　分類ごとの配点と理由'!E6</f>
        <v>20</v>
      </c>
      <c r="K29" s="89"/>
      <c r="L29" s="103">
        <f>M29/H29</f>
        <v>0</v>
      </c>
      <c r="M29" s="86">
        <f>IF(O29=0,"",N29*H29/O29)</f>
        <v>0</v>
      </c>
      <c r="N29" s="155">
        <f>SUM(N3:N8)</f>
        <v>0</v>
      </c>
      <c r="O29" s="155">
        <f>SUM(O3:O8)</f>
        <v>20</v>
      </c>
    </row>
    <row r="30" spans="2:19" s="80" customFormat="1" ht="19.5" outlineLevel="1">
      <c r="B30" s="97" t="s">
        <v>397</v>
      </c>
      <c r="C30" s="98"/>
      <c r="D30" s="99"/>
      <c r="G30" s="153"/>
      <c r="H30" s="100">
        <f>'2-5．評価項目　分類ごとの配点と理由'!E7</f>
        <v>20</v>
      </c>
      <c r="K30" s="89"/>
      <c r="L30" s="103">
        <f t="shared" ref="L30:L31" si="7">M30/H30</f>
        <v>0</v>
      </c>
      <c r="M30" s="86">
        <f>IF(O30=0,"",N30*H30/O30)</f>
        <v>0</v>
      </c>
      <c r="N30" s="155">
        <f>SUM(N9:N16)</f>
        <v>0</v>
      </c>
      <c r="O30" s="155">
        <f>SUM(O9:O16)</f>
        <v>20</v>
      </c>
    </row>
    <row r="31" spans="2:19" s="80" customFormat="1" ht="19.5" outlineLevel="1">
      <c r="B31" s="97" t="s">
        <v>398</v>
      </c>
      <c r="C31" s="98"/>
      <c r="D31" s="99"/>
      <c r="G31" s="153"/>
      <c r="H31" s="100">
        <f>'2-5．評価項目　分類ごとの配点と理由'!E8</f>
        <v>30</v>
      </c>
      <c r="K31" s="89"/>
      <c r="L31" s="103">
        <f t="shared" si="7"/>
        <v>0</v>
      </c>
      <c r="M31" s="86">
        <f t="shared" ref="M31" si="8">IF(O31=0,"",N31*H31/O31)</f>
        <v>0</v>
      </c>
      <c r="N31" s="155">
        <f>SUM(N17:N24)</f>
        <v>0</v>
      </c>
      <c r="O31" s="155">
        <f>SUM(O17:O24)</f>
        <v>30</v>
      </c>
    </row>
    <row r="32" spans="2:19">
      <c r="E32" s="78"/>
    </row>
    <row r="33" spans="5:5">
      <c r="E33" s="78"/>
    </row>
    <row r="34" spans="5:5">
      <c r="E34" s="78"/>
    </row>
    <row r="35" spans="5:5">
      <c r="E35" s="78"/>
    </row>
    <row r="36" spans="5:5">
      <c r="E36" s="78"/>
    </row>
    <row r="37" spans="5:5">
      <c r="E37" s="78"/>
    </row>
    <row r="38" spans="5:5">
      <c r="E38" s="78"/>
    </row>
    <row r="39" spans="5:5">
      <c r="E39" s="78"/>
    </row>
    <row r="40" spans="5:5">
      <c r="E40" s="78"/>
    </row>
    <row r="41" spans="5:5">
      <c r="E41" s="78"/>
    </row>
    <row r="42" spans="5:5">
      <c r="E42" s="78"/>
    </row>
    <row r="43" spans="5:5">
      <c r="E43" s="78"/>
    </row>
  </sheetData>
  <mergeCells count="3">
    <mergeCell ref="B3:B8"/>
    <mergeCell ref="B9:B16"/>
    <mergeCell ref="B17:B24"/>
  </mergeCells>
  <phoneticPr fontId="9"/>
  <conditionalFormatting sqref="Q2">
    <cfRule type="containsText" dxfId="21" priority="22" operator="containsText" text="あり">
      <formula>NOT(ISERROR(SEARCH("あり",Q2)))</formula>
    </cfRule>
  </conditionalFormatting>
  <conditionalFormatting sqref="Q2">
    <cfRule type="containsText" dxfId="20" priority="21" operator="containsText" text="有り">
      <formula>NOT(ISERROR(SEARCH("有り",Q2)))</formula>
    </cfRule>
  </conditionalFormatting>
  <conditionalFormatting sqref="Q1:Q4 Q6:Q10 Q16:Q17 Q22:Q1048576">
    <cfRule type="containsText" dxfId="19" priority="19" operator="containsText" text="有り">
      <formula>NOT(ISERROR(SEARCH("有り",Q1)))</formula>
    </cfRule>
    <cfRule type="containsText" dxfId="18" priority="20" operator="containsText" text="あり">
      <formula>NOT(ISERROR(SEARCH("あり",Q1)))</formula>
    </cfRule>
  </conditionalFormatting>
  <conditionalFormatting sqref="Q5">
    <cfRule type="containsText" dxfId="17" priority="17" operator="containsText" text="有り">
      <formula>NOT(ISERROR(SEARCH("有り",Q5)))</formula>
    </cfRule>
    <cfRule type="containsText" dxfId="16" priority="18" operator="containsText" text="あり">
      <formula>NOT(ISERROR(SEARCH("あり",Q5)))</formula>
    </cfRule>
  </conditionalFormatting>
  <conditionalFormatting sqref="Q11:Q12">
    <cfRule type="containsText" dxfId="15" priority="15" operator="containsText" text="有り">
      <formula>NOT(ISERROR(SEARCH("有り",Q11)))</formula>
    </cfRule>
    <cfRule type="containsText" dxfId="14" priority="16" operator="containsText" text="あり">
      <formula>NOT(ISERROR(SEARCH("あり",Q11)))</formula>
    </cfRule>
  </conditionalFormatting>
  <conditionalFormatting sqref="Q13">
    <cfRule type="containsText" dxfId="13" priority="13" operator="containsText" text="有り">
      <formula>NOT(ISERROR(SEARCH("有り",Q13)))</formula>
    </cfRule>
    <cfRule type="containsText" dxfId="12" priority="14" operator="containsText" text="あり">
      <formula>NOT(ISERROR(SEARCH("あり",Q13)))</formula>
    </cfRule>
  </conditionalFormatting>
  <conditionalFormatting sqref="Q14">
    <cfRule type="containsText" dxfId="11" priority="11" operator="containsText" text="有り">
      <formula>NOT(ISERROR(SEARCH("有り",Q14)))</formula>
    </cfRule>
    <cfRule type="containsText" dxfId="10" priority="12" operator="containsText" text="あり">
      <formula>NOT(ISERROR(SEARCH("あり",Q14)))</formula>
    </cfRule>
  </conditionalFormatting>
  <conditionalFormatting sqref="Q15">
    <cfRule type="containsText" dxfId="9" priority="9" operator="containsText" text="有り">
      <formula>NOT(ISERROR(SEARCH("有り",Q15)))</formula>
    </cfRule>
    <cfRule type="containsText" dxfId="8" priority="10" operator="containsText" text="あり">
      <formula>NOT(ISERROR(SEARCH("あり",Q15)))</formula>
    </cfRule>
  </conditionalFormatting>
  <conditionalFormatting sqref="Q18">
    <cfRule type="containsText" dxfId="7" priority="7" operator="containsText" text="有り">
      <formula>NOT(ISERROR(SEARCH("有り",Q18)))</formula>
    </cfRule>
    <cfRule type="containsText" dxfId="6" priority="8" operator="containsText" text="あり">
      <formula>NOT(ISERROR(SEARCH("あり",Q18)))</formula>
    </cfRule>
  </conditionalFormatting>
  <conditionalFormatting sqref="Q19">
    <cfRule type="containsText" dxfId="5" priority="5" operator="containsText" text="有り">
      <formula>NOT(ISERROR(SEARCH("有り",Q19)))</formula>
    </cfRule>
    <cfRule type="containsText" dxfId="4" priority="6" operator="containsText" text="あり">
      <formula>NOT(ISERROR(SEARCH("あり",Q19)))</formula>
    </cfRule>
  </conditionalFormatting>
  <conditionalFormatting sqref="Q20">
    <cfRule type="containsText" dxfId="3" priority="3" operator="containsText" text="有り">
      <formula>NOT(ISERROR(SEARCH("有り",Q20)))</formula>
    </cfRule>
    <cfRule type="containsText" dxfId="2" priority="4" operator="containsText" text="あり">
      <formula>NOT(ISERROR(SEARCH("あり",Q20)))</formula>
    </cfRule>
  </conditionalFormatting>
  <conditionalFormatting sqref="Q21">
    <cfRule type="containsText" dxfId="1" priority="1" operator="containsText" text="有り">
      <formula>NOT(ISERROR(SEARCH("有り",Q21)))</formula>
    </cfRule>
    <cfRule type="containsText" dxfId="0" priority="2" operator="containsText" text="あり">
      <formula>NOT(ISERROR(SEARCH("あり",Q21)))</formula>
    </cfRule>
  </conditionalFormatting>
  <pageMargins left="0.23622047244094491" right="0.23622047244094491" top="0.74803149606299213" bottom="0.74803149606299213" header="0.31496062992125984" footer="0.31496062992125984"/>
  <pageSetup paperSize="9" scale="42" orientation="portrait" r:id="rId1"/>
  <headerFooter>
    <oddHeader>&amp;L&amp;A&amp;R&amp;F</oddHeader>
    <oddFooter>&amp;P / &amp;N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D7E95-36A0-463B-8B3C-901130DF0B7B}">
  <sheetPr>
    <pageSetUpPr fitToPage="1"/>
  </sheetPr>
  <dimension ref="A1:G55"/>
  <sheetViews>
    <sheetView workbookViewId="0"/>
  </sheetViews>
  <sheetFormatPr defaultRowHeight="15.75"/>
  <cols>
    <col min="1" max="1" width="3.125" style="229" customWidth="1"/>
    <col min="2" max="2" width="12.5" style="232" bestFit="1" customWidth="1"/>
    <col min="3" max="3" width="34.375" style="232" bestFit="1" customWidth="1"/>
    <col min="4" max="4" width="11.125" style="232" bestFit="1" customWidth="1"/>
    <col min="5" max="5" width="63.625" style="232" customWidth="1"/>
    <col min="6" max="16384" width="9" style="232"/>
  </cols>
  <sheetData>
    <row r="1" spans="1:2" s="229" customFormat="1">
      <c r="A1" s="228" t="s">
        <v>535</v>
      </c>
    </row>
    <row r="2" spans="1:2" s="229" customFormat="1">
      <c r="B2" s="229" t="s">
        <v>534</v>
      </c>
    </row>
    <row r="3" spans="1:2" s="229" customFormat="1">
      <c r="B3" s="229" t="s">
        <v>540</v>
      </c>
    </row>
    <row r="4" spans="1:2" s="229" customFormat="1"/>
    <row r="5" spans="1:2" s="229" customFormat="1">
      <c r="B5" s="230" t="s">
        <v>721</v>
      </c>
    </row>
    <row r="7" spans="1:2" s="229" customFormat="1">
      <c r="A7" s="228" t="s">
        <v>499</v>
      </c>
    </row>
    <row r="8" spans="1:2" s="229" customFormat="1">
      <c r="B8" s="229" t="s">
        <v>500</v>
      </c>
    </row>
    <row r="9" spans="1:2" s="229" customFormat="1"/>
    <row r="10" spans="1:2" s="229" customFormat="1"/>
    <row r="11" spans="1:2" s="229" customFormat="1"/>
    <row r="12" spans="1:2" s="229" customFormat="1"/>
    <row r="13" spans="1:2" s="229" customFormat="1"/>
    <row r="14" spans="1:2" s="229" customFormat="1"/>
    <row r="15" spans="1:2" s="229" customFormat="1"/>
    <row r="16" spans="1:2" s="229" customFormat="1"/>
    <row r="17" spans="1:7" s="229" customFormat="1"/>
    <row r="18" spans="1:7" s="229" customFormat="1"/>
    <row r="19" spans="1:7" s="229" customFormat="1"/>
    <row r="20" spans="1:7" s="229" customFormat="1"/>
    <row r="21" spans="1:7" s="229" customFormat="1"/>
    <row r="22" spans="1:7" s="229" customFormat="1"/>
    <row r="23" spans="1:7" s="229" customFormat="1"/>
    <row r="24" spans="1:7" s="229" customFormat="1"/>
    <row r="25" spans="1:7" s="229" customFormat="1"/>
    <row r="26" spans="1:7" s="229" customFormat="1"/>
    <row r="27" spans="1:7" s="229" customFormat="1">
      <c r="A27" s="228" t="s">
        <v>491</v>
      </c>
    </row>
    <row r="28" spans="1:7">
      <c r="B28" s="231" t="s">
        <v>480</v>
      </c>
      <c r="C28" s="231" t="s">
        <v>481</v>
      </c>
      <c r="D28" s="231" t="s">
        <v>501</v>
      </c>
      <c r="E28" s="231" t="s">
        <v>482</v>
      </c>
      <c r="F28" s="231" t="s">
        <v>502</v>
      </c>
      <c r="G28" s="231" t="s">
        <v>503</v>
      </c>
    </row>
    <row r="29" spans="1:7" s="238" customFormat="1">
      <c r="A29" s="236"/>
      <c r="B29" s="306" t="s">
        <v>483</v>
      </c>
      <c r="C29" s="233" t="s">
        <v>536</v>
      </c>
      <c r="D29" s="306" t="s">
        <v>504</v>
      </c>
      <c r="E29" s="233" t="s">
        <v>484</v>
      </c>
      <c r="F29" s="237" t="s">
        <v>191</v>
      </c>
      <c r="G29" s="237" t="s">
        <v>191</v>
      </c>
    </row>
    <row r="30" spans="1:7" s="238" customFormat="1" ht="31.5">
      <c r="A30" s="236"/>
      <c r="B30" s="307"/>
      <c r="C30" s="233" t="s">
        <v>505</v>
      </c>
      <c r="D30" s="307"/>
      <c r="E30" s="233" t="s">
        <v>485</v>
      </c>
      <c r="F30" s="237" t="s">
        <v>191</v>
      </c>
      <c r="G30" s="237" t="s">
        <v>33</v>
      </c>
    </row>
    <row r="31" spans="1:7" s="238" customFormat="1" ht="47.25">
      <c r="A31" s="236"/>
      <c r="B31" s="307"/>
      <c r="C31" s="233" t="s">
        <v>506</v>
      </c>
      <c r="D31" s="308"/>
      <c r="E31" s="233" t="s">
        <v>486</v>
      </c>
      <c r="F31" s="237" t="s">
        <v>191</v>
      </c>
      <c r="G31" s="237" t="s">
        <v>191</v>
      </c>
    </row>
    <row r="32" spans="1:7" s="238" customFormat="1">
      <c r="A32" s="236"/>
      <c r="B32" s="307"/>
      <c r="C32" s="269" t="s">
        <v>558</v>
      </c>
      <c r="D32" s="306" t="s">
        <v>507</v>
      </c>
      <c r="E32" s="233" t="s">
        <v>487</v>
      </c>
      <c r="F32" s="237" t="s">
        <v>191</v>
      </c>
      <c r="G32" s="237" t="s">
        <v>33</v>
      </c>
    </row>
    <row r="33" spans="1:7" s="238" customFormat="1" ht="31.5">
      <c r="A33" s="236"/>
      <c r="B33" s="307"/>
      <c r="C33" s="233" t="s">
        <v>537</v>
      </c>
      <c r="D33" s="307"/>
      <c r="E33" s="233" t="s">
        <v>488</v>
      </c>
      <c r="F33" s="237" t="s">
        <v>191</v>
      </c>
      <c r="G33" s="237" t="s">
        <v>33</v>
      </c>
    </row>
    <row r="34" spans="1:7" s="238" customFormat="1" ht="31.5">
      <c r="A34" s="236"/>
      <c r="B34" s="307"/>
      <c r="C34" s="269" t="s">
        <v>559</v>
      </c>
      <c r="D34" s="307"/>
      <c r="E34" s="233" t="s">
        <v>489</v>
      </c>
      <c r="F34" s="237" t="s">
        <v>191</v>
      </c>
      <c r="G34" s="237" t="s">
        <v>33</v>
      </c>
    </row>
    <row r="35" spans="1:7" s="238" customFormat="1" ht="31.5">
      <c r="A35" s="236"/>
      <c r="B35" s="307"/>
      <c r="C35" s="269" t="s">
        <v>560</v>
      </c>
      <c r="D35" s="307"/>
      <c r="E35" s="233" t="s">
        <v>490</v>
      </c>
      <c r="F35" s="237" t="s">
        <v>191</v>
      </c>
      <c r="G35" s="237" t="s">
        <v>33</v>
      </c>
    </row>
    <row r="36" spans="1:7" s="238" customFormat="1" ht="31.5">
      <c r="A36" s="236"/>
      <c r="B36" s="308"/>
      <c r="C36" s="233" t="s">
        <v>539</v>
      </c>
      <c r="D36" s="308"/>
      <c r="E36" s="233" t="s">
        <v>514</v>
      </c>
      <c r="F36" s="237" t="s">
        <v>191</v>
      </c>
      <c r="G36" s="237" t="s">
        <v>191</v>
      </c>
    </row>
    <row r="37" spans="1:7" s="240" customFormat="1">
      <c r="C37" s="240" t="s">
        <v>532</v>
      </c>
    </row>
    <row r="38" spans="1:7">
      <c r="C38" s="230" t="s">
        <v>561</v>
      </c>
    </row>
    <row r="40" spans="1:7">
      <c r="A40" s="228" t="s">
        <v>508</v>
      </c>
    </row>
    <row r="41" spans="1:7" s="229" customFormat="1">
      <c r="B41" s="234" t="s">
        <v>510</v>
      </c>
    </row>
    <row r="42" spans="1:7" s="229" customFormat="1">
      <c r="B42" s="235" t="s">
        <v>509</v>
      </c>
    </row>
    <row r="43" spans="1:7" s="229" customFormat="1">
      <c r="B43" s="62"/>
    </row>
    <row r="44" spans="1:7" s="229" customFormat="1">
      <c r="B44" s="62"/>
    </row>
    <row r="45" spans="1:7" s="229" customFormat="1"/>
    <row r="47" spans="1:7" s="229" customFormat="1"/>
    <row r="48" spans="1:7">
      <c r="A48" s="289" t="s">
        <v>595</v>
      </c>
      <c r="B48" s="290"/>
    </row>
    <row r="49" spans="1:2">
      <c r="A49" s="240"/>
      <c r="B49" s="240" t="s">
        <v>596</v>
      </c>
    </row>
    <row r="50" spans="1:2">
      <c r="A50" s="240"/>
      <c r="B50" s="240" t="s">
        <v>603</v>
      </c>
    </row>
    <row r="51" spans="1:2">
      <c r="A51" s="240"/>
      <c r="B51" s="291" t="s">
        <v>597</v>
      </c>
    </row>
    <row r="52" spans="1:2">
      <c r="A52" s="240"/>
      <c r="B52" s="291" t="s">
        <v>598</v>
      </c>
    </row>
    <row r="53" spans="1:2">
      <c r="A53" s="240"/>
      <c r="B53" s="292" t="s">
        <v>599</v>
      </c>
    </row>
    <row r="54" spans="1:2">
      <c r="A54" s="240"/>
      <c r="B54" s="292" t="s">
        <v>539</v>
      </c>
    </row>
    <row r="55" spans="1:2">
      <c r="A55" s="240"/>
      <c r="B55" s="291" t="s">
        <v>600</v>
      </c>
    </row>
  </sheetData>
  <mergeCells count="3">
    <mergeCell ref="B29:B36"/>
    <mergeCell ref="D29:D31"/>
    <mergeCell ref="D32:D36"/>
  </mergeCells>
  <phoneticPr fontId="9"/>
  <pageMargins left="0.23622047244094491" right="0.23622047244094491" top="0.74803149606299213" bottom="0.74803149606299213" header="0.31496062992125984" footer="0.31496062992125984"/>
  <pageSetup paperSize="9" scale="60" orientation="landscape" r:id="rId1"/>
  <headerFooter>
    <oddHeader>&amp;L&amp;A&amp;R&amp;F</oddHead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02E36-F7CD-490B-8E98-10286E791719}">
  <sheetPr>
    <pageSetUpPr fitToPage="1"/>
  </sheetPr>
  <dimension ref="A1:K52"/>
  <sheetViews>
    <sheetView workbookViewId="0"/>
  </sheetViews>
  <sheetFormatPr defaultRowHeight="15.75" outlineLevelCol="1"/>
  <cols>
    <col min="1" max="1" width="2.75" style="257" customWidth="1"/>
    <col min="2" max="2" width="12.5" style="257" customWidth="1"/>
    <col min="3" max="3" width="5.125" style="257" bestFit="1" customWidth="1"/>
    <col min="4" max="4" width="43.375" style="257" bestFit="1" customWidth="1"/>
    <col min="5" max="5" width="71.125" style="257" hidden="1" customWidth="1" outlineLevel="1"/>
    <col min="6" max="6" width="47.75" style="257" hidden="1" customWidth="1" outlineLevel="1"/>
    <col min="7" max="7" width="9" style="257" hidden="1" customWidth="1" outlineLevel="1"/>
    <col min="8" max="8" width="20.625" style="257" customWidth="1" collapsed="1"/>
    <col min="9" max="9" width="9.5" style="257" hidden="1" customWidth="1" outlineLevel="1"/>
    <col min="10" max="10" width="20.625" style="257" customWidth="1" collapsed="1"/>
    <col min="11" max="11" width="20.625" style="257" customWidth="1"/>
    <col min="12" max="16384" width="9" style="257"/>
  </cols>
  <sheetData>
    <row r="1" spans="1:11" ht="16.5">
      <c r="A1" s="268" t="s">
        <v>552</v>
      </c>
      <c r="H1" s="61" t="s">
        <v>234</v>
      </c>
    </row>
    <row r="6" spans="1:11" ht="31.5">
      <c r="B6" s="258" t="s">
        <v>38</v>
      </c>
      <c r="C6" s="258" t="s">
        <v>35</v>
      </c>
      <c r="D6" s="258" t="s">
        <v>1</v>
      </c>
      <c r="E6" s="20" t="s">
        <v>93</v>
      </c>
      <c r="F6" s="20" t="s">
        <v>94</v>
      </c>
      <c r="G6" s="259" t="s">
        <v>267</v>
      </c>
      <c r="H6" s="261" t="s">
        <v>562</v>
      </c>
      <c r="I6" s="259" t="s">
        <v>551</v>
      </c>
      <c r="J6" s="261" t="s">
        <v>563</v>
      </c>
      <c r="K6" s="261" t="s">
        <v>564</v>
      </c>
    </row>
    <row r="7" spans="1:11" ht="31.5">
      <c r="B7" s="312" t="s">
        <v>98</v>
      </c>
      <c r="C7" s="255">
        <v>1</v>
      </c>
      <c r="D7" s="255" t="s">
        <v>5</v>
      </c>
      <c r="E7" s="279" t="s">
        <v>578</v>
      </c>
      <c r="F7" s="279" t="s">
        <v>622</v>
      </c>
      <c r="G7" s="256" t="s">
        <v>271</v>
      </c>
      <c r="H7" s="263" t="str">
        <f>IF(G7="あり","○","×")</f>
        <v>○</v>
      </c>
      <c r="I7" s="256" t="s">
        <v>281</v>
      </c>
      <c r="J7" s="263" t="str">
        <f t="shared" ref="H7:J52" si="0">IF(I7="あり","○","×")</f>
        <v>×</v>
      </c>
      <c r="K7" s="263" t="str">
        <f>IF(G7="あり","△","○")</f>
        <v>△</v>
      </c>
    </row>
    <row r="8" spans="1:11" ht="31.5">
      <c r="B8" s="313"/>
      <c r="C8" s="255">
        <v>2</v>
      </c>
      <c r="D8" s="255" t="s">
        <v>7</v>
      </c>
      <c r="E8" s="279" t="s">
        <v>101</v>
      </c>
      <c r="F8" s="279" t="s">
        <v>623</v>
      </c>
      <c r="G8" s="256" t="s">
        <v>271</v>
      </c>
      <c r="H8" s="263" t="str">
        <f t="shared" si="0"/>
        <v>○</v>
      </c>
      <c r="I8" s="256" t="s">
        <v>281</v>
      </c>
      <c r="J8" s="263" t="str">
        <f t="shared" si="0"/>
        <v>×</v>
      </c>
      <c r="K8" s="263" t="str">
        <f t="shared" ref="K8:K52" si="1">IF(G8="あり","△","○")</f>
        <v>△</v>
      </c>
    </row>
    <row r="9" spans="1:11" ht="31.5">
      <c r="B9" s="313"/>
      <c r="C9" s="255">
        <v>3</v>
      </c>
      <c r="D9" s="255" t="s">
        <v>8</v>
      </c>
      <c r="E9" s="279" t="s">
        <v>102</v>
      </c>
      <c r="F9" s="279" t="s">
        <v>624</v>
      </c>
      <c r="G9" s="256" t="s">
        <v>271</v>
      </c>
      <c r="H9" s="263" t="str">
        <f t="shared" si="0"/>
        <v>○</v>
      </c>
      <c r="I9" s="256" t="s">
        <v>281</v>
      </c>
      <c r="J9" s="263" t="str">
        <f t="shared" si="0"/>
        <v>×</v>
      </c>
      <c r="K9" s="263" t="str">
        <f t="shared" si="1"/>
        <v>△</v>
      </c>
    </row>
    <row r="10" spans="1:11" ht="31.5">
      <c r="B10" s="313"/>
      <c r="C10" s="255">
        <v>4</v>
      </c>
      <c r="D10" s="255" t="s">
        <v>9</v>
      </c>
      <c r="E10" s="279" t="s">
        <v>579</v>
      </c>
      <c r="F10" s="279" t="s">
        <v>625</v>
      </c>
      <c r="G10" s="256" t="s">
        <v>271</v>
      </c>
      <c r="H10" s="263" t="str">
        <f t="shared" si="0"/>
        <v>○</v>
      </c>
      <c r="I10" s="256" t="s">
        <v>281</v>
      </c>
      <c r="J10" s="263" t="str">
        <f t="shared" si="0"/>
        <v>×</v>
      </c>
      <c r="K10" s="263" t="str">
        <f t="shared" si="1"/>
        <v>△</v>
      </c>
    </row>
    <row r="11" spans="1:11" ht="31.5">
      <c r="B11" s="314"/>
      <c r="C11" s="255">
        <v>5</v>
      </c>
      <c r="D11" s="255" t="s">
        <v>10</v>
      </c>
      <c r="E11" s="279" t="s">
        <v>657</v>
      </c>
      <c r="F11" s="279" t="s">
        <v>626</v>
      </c>
      <c r="G11" s="256" t="s">
        <v>271</v>
      </c>
      <c r="H11" s="263" t="str">
        <f t="shared" si="0"/>
        <v>○</v>
      </c>
      <c r="I11" s="256" t="s">
        <v>281</v>
      </c>
      <c r="J11" s="263" t="str">
        <f t="shared" si="0"/>
        <v>×</v>
      </c>
      <c r="K11" s="263" t="str">
        <f t="shared" si="1"/>
        <v>△</v>
      </c>
    </row>
    <row r="12" spans="1:11" ht="31.5">
      <c r="B12" s="315" t="s">
        <v>103</v>
      </c>
      <c r="C12" s="260">
        <v>1</v>
      </c>
      <c r="D12" s="260" t="s">
        <v>104</v>
      </c>
      <c r="E12" s="260" t="s">
        <v>658</v>
      </c>
      <c r="F12" s="260" t="s">
        <v>627</v>
      </c>
      <c r="G12" s="256" t="s">
        <v>281</v>
      </c>
      <c r="H12" s="263" t="str">
        <f t="shared" si="0"/>
        <v>×</v>
      </c>
      <c r="I12" s="256" t="s">
        <v>281</v>
      </c>
      <c r="J12" s="263" t="str">
        <f t="shared" si="0"/>
        <v>×</v>
      </c>
      <c r="K12" s="263" t="str">
        <f t="shared" si="1"/>
        <v>○</v>
      </c>
    </row>
    <row r="13" spans="1:11" ht="47.25">
      <c r="B13" s="316"/>
      <c r="C13" s="260">
        <v>2</v>
      </c>
      <c r="D13" s="260" t="s">
        <v>105</v>
      </c>
      <c r="E13" s="260" t="s">
        <v>659</v>
      </c>
      <c r="F13" s="260" t="s">
        <v>628</v>
      </c>
      <c r="G13" s="256" t="s">
        <v>281</v>
      </c>
      <c r="H13" s="263" t="str">
        <f t="shared" si="0"/>
        <v>×</v>
      </c>
      <c r="I13" s="256" t="s">
        <v>281</v>
      </c>
      <c r="J13" s="263" t="str">
        <f t="shared" si="0"/>
        <v>×</v>
      </c>
      <c r="K13" s="263" t="str">
        <f t="shared" si="1"/>
        <v>○</v>
      </c>
    </row>
    <row r="14" spans="1:11" ht="47.25">
      <c r="B14" s="316"/>
      <c r="C14" s="260">
        <v>3</v>
      </c>
      <c r="D14" s="260" t="s">
        <v>106</v>
      </c>
      <c r="E14" s="260" t="s">
        <v>660</v>
      </c>
      <c r="F14" s="260" t="s">
        <v>629</v>
      </c>
      <c r="G14" s="256" t="s">
        <v>281</v>
      </c>
      <c r="H14" s="263" t="str">
        <f t="shared" si="0"/>
        <v>×</v>
      </c>
      <c r="I14" s="256" t="s">
        <v>281</v>
      </c>
      <c r="J14" s="263" t="str">
        <f t="shared" si="0"/>
        <v>×</v>
      </c>
      <c r="K14" s="263" t="str">
        <f t="shared" si="1"/>
        <v>○</v>
      </c>
    </row>
    <row r="15" spans="1:11" ht="31.5">
      <c r="B15" s="316"/>
      <c r="C15" s="260">
        <v>4</v>
      </c>
      <c r="D15" s="260" t="s">
        <v>107</v>
      </c>
      <c r="E15" s="260" t="s">
        <v>661</v>
      </c>
      <c r="F15" s="260" t="s">
        <v>630</v>
      </c>
      <c r="G15" s="256" t="s">
        <v>281</v>
      </c>
      <c r="H15" s="263" t="str">
        <f t="shared" si="0"/>
        <v>×</v>
      </c>
      <c r="I15" s="256" t="s">
        <v>281</v>
      </c>
      <c r="J15" s="263" t="str">
        <f t="shared" si="0"/>
        <v>×</v>
      </c>
      <c r="K15" s="263" t="str">
        <f t="shared" si="1"/>
        <v>○</v>
      </c>
    </row>
    <row r="16" spans="1:11" ht="47.25">
      <c r="B16" s="316"/>
      <c r="C16" s="260">
        <v>5</v>
      </c>
      <c r="D16" s="260" t="s">
        <v>108</v>
      </c>
      <c r="E16" s="260" t="s">
        <v>662</v>
      </c>
      <c r="F16" s="260" t="s">
        <v>631</v>
      </c>
      <c r="G16" s="256" t="s">
        <v>281</v>
      </c>
      <c r="H16" s="263" t="str">
        <f t="shared" si="0"/>
        <v>×</v>
      </c>
      <c r="I16" s="256" t="s">
        <v>281</v>
      </c>
      <c r="J16" s="263" t="str">
        <f t="shared" si="0"/>
        <v>×</v>
      </c>
      <c r="K16" s="263" t="str">
        <f t="shared" si="1"/>
        <v>○</v>
      </c>
    </row>
    <row r="17" spans="2:11" ht="31.5">
      <c r="B17" s="316"/>
      <c r="C17" s="260">
        <v>6</v>
      </c>
      <c r="D17" s="260" t="s">
        <v>109</v>
      </c>
      <c r="E17" s="260" t="s">
        <v>663</v>
      </c>
      <c r="F17" s="260" t="s">
        <v>632</v>
      </c>
      <c r="G17" s="256" t="s">
        <v>271</v>
      </c>
      <c r="H17" s="263" t="str">
        <f t="shared" si="0"/>
        <v>○</v>
      </c>
      <c r="I17" s="256" t="s">
        <v>281</v>
      </c>
      <c r="J17" s="263" t="str">
        <f t="shared" si="0"/>
        <v>×</v>
      </c>
      <c r="K17" s="263" t="str">
        <f t="shared" si="1"/>
        <v>△</v>
      </c>
    </row>
    <row r="18" spans="2:11" ht="47.25">
      <c r="B18" s="316" t="s">
        <v>110</v>
      </c>
      <c r="C18" s="260">
        <v>7</v>
      </c>
      <c r="D18" s="260" t="s">
        <v>111</v>
      </c>
      <c r="E18" s="260" t="s">
        <v>112</v>
      </c>
      <c r="F18" s="260" t="s">
        <v>633</v>
      </c>
      <c r="G18" s="256" t="s">
        <v>281</v>
      </c>
      <c r="H18" s="263" t="str">
        <f t="shared" si="0"/>
        <v>×</v>
      </c>
      <c r="I18" s="256" t="s">
        <v>281</v>
      </c>
      <c r="J18" s="263" t="str">
        <f t="shared" si="0"/>
        <v>×</v>
      </c>
      <c r="K18" s="263" t="str">
        <f t="shared" si="1"/>
        <v>○</v>
      </c>
    </row>
    <row r="19" spans="2:11" ht="31.5">
      <c r="B19" s="316"/>
      <c r="C19" s="260">
        <v>8</v>
      </c>
      <c r="D19" s="260" t="s">
        <v>113</v>
      </c>
      <c r="E19" s="260" t="s">
        <v>114</v>
      </c>
      <c r="F19" s="260" t="s">
        <v>634</v>
      </c>
      <c r="G19" s="256" t="s">
        <v>281</v>
      </c>
      <c r="H19" s="263" t="str">
        <f t="shared" si="0"/>
        <v>×</v>
      </c>
      <c r="I19" s="256" t="s">
        <v>281</v>
      </c>
      <c r="J19" s="263" t="str">
        <f t="shared" si="0"/>
        <v>×</v>
      </c>
      <c r="K19" s="263" t="str">
        <f t="shared" si="1"/>
        <v>○</v>
      </c>
    </row>
    <row r="20" spans="2:11" ht="31.5">
      <c r="B20" s="316"/>
      <c r="C20" s="260">
        <v>9</v>
      </c>
      <c r="D20" s="260" t="s">
        <v>12</v>
      </c>
      <c r="E20" s="260" t="s">
        <v>664</v>
      </c>
      <c r="F20" s="260" t="s">
        <v>635</v>
      </c>
      <c r="G20" s="256" t="s">
        <v>271</v>
      </c>
      <c r="H20" s="263" t="str">
        <f t="shared" si="0"/>
        <v>○</v>
      </c>
      <c r="I20" s="256" t="s">
        <v>281</v>
      </c>
      <c r="J20" s="263" t="str">
        <f t="shared" si="0"/>
        <v>×</v>
      </c>
      <c r="K20" s="263" t="str">
        <f t="shared" si="1"/>
        <v>△</v>
      </c>
    </row>
    <row r="21" spans="2:11" ht="63">
      <c r="B21" s="316"/>
      <c r="C21" s="260">
        <v>10</v>
      </c>
      <c r="D21" s="260" t="s">
        <v>14</v>
      </c>
      <c r="E21" s="260" t="s">
        <v>665</v>
      </c>
      <c r="F21" s="260" t="s">
        <v>636</v>
      </c>
      <c r="G21" s="256" t="s">
        <v>271</v>
      </c>
      <c r="H21" s="263" t="str">
        <f t="shared" si="0"/>
        <v>○</v>
      </c>
      <c r="I21" s="256" t="s">
        <v>281</v>
      </c>
      <c r="J21" s="263" t="str">
        <f t="shared" si="0"/>
        <v>×</v>
      </c>
      <c r="K21" s="263" t="str">
        <f t="shared" si="1"/>
        <v>△</v>
      </c>
    </row>
    <row r="22" spans="2:11" ht="31.5">
      <c r="B22" s="316"/>
      <c r="C22" s="260">
        <v>11</v>
      </c>
      <c r="D22" s="260" t="s">
        <v>16</v>
      </c>
      <c r="E22" s="260" t="s">
        <v>666</v>
      </c>
      <c r="F22" s="260" t="s">
        <v>637</v>
      </c>
      <c r="G22" s="256" t="s">
        <v>271</v>
      </c>
      <c r="H22" s="263" t="str">
        <f t="shared" si="0"/>
        <v>○</v>
      </c>
      <c r="I22" s="256" t="s">
        <v>281</v>
      </c>
      <c r="J22" s="263" t="str">
        <f t="shared" si="0"/>
        <v>×</v>
      </c>
      <c r="K22" s="263" t="str">
        <f t="shared" si="1"/>
        <v>△</v>
      </c>
    </row>
    <row r="23" spans="2:11" ht="47.25">
      <c r="B23" s="317"/>
      <c r="C23" s="260">
        <v>12</v>
      </c>
      <c r="D23" s="260" t="s">
        <v>115</v>
      </c>
      <c r="E23" s="260" t="s">
        <v>667</v>
      </c>
      <c r="F23" s="260" t="s">
        <v>638</v>
      </c>
      <c r="G23" s="256" t="s">
        <v>281</v>
      </c>
      <c r="H23" s="263" t="str">
        <f t="shared" si="0"/>
        <v>×</v>
      </c>
      <c r="I23" s="256" t="s">
        <v>281</v>
      </c>
      <c r="J23" s="263" t="str">
        <f t="shared" si="0"/>
        <v>×</v>
      </c>
      <c r="K23" s="263" t="str">
        <f t="shared" si="1"/>
        <v>○</v>
      </c>
    </row>
    <row r="24" spans="2:11">
      <c r="B24" s="309" t="s">
        <v>116</v>
      </c>
      <c r="C24" s="260">
        <v>1</v>
      </c>
      <c r="D24" s="260" t="s">
        <v>117</v>
      </c>
      <c r="E24" s="260" t="s">
        <v>668</v>
      </c>
      <c r="F24" s="260" t="s">
        <v>639</v>
      </c>
      <c r="G24" s="256" t="s">
        <v>281</v>
      </c>
      <c r="H24" s="263" t="str">
        <f t="shared" si="0"/>
        <v>×</v>
      </c>
      <c r="I24" s="256" t="s">
        <v>281</v>
      </c>
      <c r="J24" s="263" t="str">
        <f t="shared" si="0"/>
        <v>×</v>
      </c>
      <c r="K24" s="263" t="str">
        <f t="shared" si="1"/>
        <v>○</v>
      </c>
    </row>
    <row r="25" spans="2:11" ht="31.5">
      <c r="B25" s="310"/>
      <c r="C25" s="260">
        <v>2</v>
      </c>
      <c r="D25" s="260" t="s">
        <v>118</v>
      </c>
      <c r="E25" s="260" t="s">
        <v>119</v>
      </c>
      <c r="F25" s="260" t="s">
        <v>640</v>
      </c>
      <c r="G25" s="256" t="s">
        <v>281</v>
      </c>
      <c r="H25" s="263" t="str">
        <f t="shared" si="0"/>
        <v>×</v>
      </c>
      <c r="I25" s="256" t="s">
        <v>281</v>
      </c>
      <c r="J25" s="263" t="str">
        <f t="shared" si="0"/>
        <v>×</v>
      </c>
      <c r="K25" s="263" t="str">
        <f t="shared" si="1"/>
        <v>○</v>
      </c>
    </row>
    <row r="26" spans="2:11" ht="31.5">
      <c r="B26" s="310"/>
      <c r="C26" s="260">
        <v>3</v>
      </c>
      <c r="D26" s="260" t="s">
        <v>120</v>
      </c>
      <c r="E26" s="260" t="s">
        <v>121</v>
      </c>
      <c r="F26" s="260" t="s">
        <v>641</v>
      </c>
      <c r="G26" s="256" t="s">
        <v>281</v>
      </c>
      <c r="H26" s="263" t="str">
        <f t="shared" si="0"/>
        <v>×</v>
      </c>
      <c r="I26" s="256" t="s">
        <v>281</v>
      </c>
      <c r="J26" s="263" t="str">
        <f t="shared" si="0"/>
        <v>×</v>
      </c>
      <c r="K26" s="263" t="str">
        <f t="shared" si="1"/>
        <v>○</v>
      </c>
    </row>
    <row r="27" spans="2:11" ht="47.25">
      <c r="B27" s="310"/>
      <c r="C27" s="260">
        <v>4</v>
      </c>
      <c r="D27" s="260" t="s">
        <v>122</v>
      </c>
      <c r="E27" s="260" t="s">
        <v>669</v>
      </c>
      <c r="F27" s="260" t="s">
        <v>642</v>
      </c>
      <c r="G27" s="256" t="s">
        <v>281</v>
      </c>
      <c r="H27" s="263" t="str">
        <f t="shared" si="0"/>
        <v>×</v>
      </c>
      <c r="I27" s="256" t="s">
        <v>281</v>
      </c>
      <c r="J27" s="263" t="str">
        <f t="shared" si="0"/>
        <v>×</v>
      </c>
      <c r="K27" s="263" t="str">
        <f t="shared" si="1"/>
        <v>○</v>
      </c>
    </row>
    <row r="28" spans="2:11" ht="47.25">
      <c r="B28" s="310"/>
      <c r="C28" s="260">
        <v>5</v>
      </c>
      <c r="D28" s="260" t="s">
        <v>123</v>
      </c>
      <c r="E28" s="260" t="s">
        <v>670</v>
      </c>
      <c r="F28" s="260" t="s">
        <v>643</v>
      </c>
      <c r="G28" s="256" t="s">
        <v>281</v>
      </c>
      <c r="H28" s="263" t="str">
        <f t="shared" si="0"/>
        <v>×</v>
      </c>
      <c r="I28" s="256" t="s">
        <v>281</v>
      </c>
      <c r="J28" s="263" t="str">
        <f t="shared" si="0"/>
        <v>×</v>
      </c>
      <c r="K28" s="263" t="str">
        <f t="shared" si="1"/>
        <v>○</v>
      </c>
    </row>
    <row r="29" spans="2:11" ht="78.75">
      <c r="B29" s="310"/>
      <c r="C29" s="260">
        <v>6</v>
      </c>
      <c r="D29" s="260" t="s">
        <v>124</v>
      </c>
      <c r="E29" s="260" t="s">
        <v>671</v>
      </c>
      <c r="F29" s="260" t="s">
        <v>644</v>
      </c>
      <c r="G29" s="256" t="s">
        <v>281</v>
      </c>
      <c r="H29" s="263" t="str">
        <f t="shared" si="0"/>
        <v>×</v>
      </c>
      <c r="I29" s="256" t="s">
        <v>281</v>
      </c>
      <c r="J29" s="263" t="str">
        <f t="shared" si="0"/>
        <v>×</v>
      </c>
      <c r="K29" s="263" t="str">
        <f t="shared" si="1"/>
        <v>○</v>
      </c>
    </row>
    <row r="30" spans="2:11" ht="31.5">
      <c r="B30" s="311"/>
      <c r="C30" s="260">
        <v>7</v>
      </c>
      <c r="D30" s="260" t="s">
        <v>125</v>
      </c>
      <c r="E30" s="260" t="s">
        <v>672</v>
      </c>
      <c r="F30" s="260" t="s">
        <v>645</v>
      </c>
      <c r="G30" s="256" t="s">
        <v>281</v>
      </c>
      <c r="H30" s="263" t="str">
        <f t="shared" si="0"/>
        <v>×</v>
      </c>
      <c r="I30" s="256" t="s">
        <v>281</v>
      </c>
      <c r="J30" s="263" t="str">
        <f t="shared" si="0"/>
        <v>×</v>
      </c>
      <c r="K30" s="263" t="str">
        <f t="shared" si="1"/>
        <v>○</v>
      </c>
    </row>
    <row r="31" spans="2:11" ht="78.75">
      <c r="B31" s="309" t="s">
        <v>18</v>
      </c>
      <c r="C31" s="260">
        <v>1</v>
      </c>
      <c r="D31" s="260" t="s">
        <v>53</v>
      </c>
      <c r="E31" s="260" t="s">
        <v>673</v>
      </c>
      <c r="F31" s="260" t="s">
        <v>126</v>
      </c>
      <c r="G31" s="256" t="s">
        <v>281</v>
      </c>
      <c r="H31" s="263" t="str">
        <f t="shared" si="0"/>
        <v>×</v>
      </c>
      <c r="I31" s="256" t="s">
        <v>271</v>
      </c>
      <c r="J31" s="263" t="str">
        <f t="shared" si="0"/>
        <v>○</v>
      </c>
      <c r="K31" s="263" t="str">
        <f t="shared" si="1"/>
        <v>○</v>
      </c>
    </row>
    <row r="32" spans="2:11" ht="94.5">
      <c r="B32" s="310"/>
      <c r="C32" s="260">
        <v>2</v>
      </c>
      <c r="D32" s="260" t="s">
        <v>56</v>
      </c>
      <c r="E32" s="260" t="s">
        <v>674</v>
      </c>
      <c r="F32" s="260" t="s">
        <v>646</v>
      </c>
      <c r="G32" s="256" t="s">
        <v>281</v>
      </c>
      <c r="H32" s="263" t="str">
        <f t="shared" si="0"/>
        <v>×</v>
      </c>
      <c r="I32" s="256" t="s">
        <v>271</v>
      </c>
      <c r="J32" s="263" t="str">
        <f t="shared" si="0"/>
        <v>○</v>
      </c>
      <c r="K32" s="263" t="str">
        <f t="shared" si="1"/>
        <v>○</v>
      </c>
    </row>
    <row r="33" spans="2:11" ht="78.75">
      <c r="B33" s="310"/>
      <c r="C33" s="260">
        <v>3</v>
      </c>
      <c r="D33" s="260" t="s">
        <v>59</v>
      </c>
      <c r="E33" s="260" t="s">
        <v>127</v>
      </c>
      <c r="F33" s="260" t="s">
        <v>647</v>
      </c>
      <c r="G33" s="256" t="s">
        <v>281</v>
      </c>
      <c r="H33" s="263" t="str">
        <f t="shared" si="0"/>
        <v>×</v>
      </c>
      <c r="I33" s="256" t="s">
        <v>271</v>
      </c>
      <c r="J33" s="263" t="str">
        <f t="shared" si="0"/>
        <v>○</v>
      </c>
      <c r="K33" s="263" t="str">
        <f t="shared" si="1"/>
        <v>○</v>
      </c>
    </row>
    <row r="34" spans="2:11" ht="63">
      <c r="B34" s="310"/>
      <c r="C34" s="260">
        <v>4</v>
      </c>
      <c r="D34" s="260" t="s">
        <v>61</v>
      </c>
      <c r="E34" s="260" t="s">
        <v>675</v>
      </c>
      <c r="F34" s="260" t="s">
        <v>128</v>
      </c>
      <c r="G34" s="256" t="s">
        <v>281</v>
      </c>
      <c r="H34" s="263" t="str">
        <f t="shared" si="0"/>
        <v>×</v>
      </c>
      <c r="I34" s="256" t="s">
        <v>271</v>
      </c>
      <c r="J34" s="263" t="str">
        <f t="shared" si="0"/>
        <v>○</v>
      </c>
      <c r="K34" s="263" t="str">
        <f t="shared" si="1"/>
        <v>○</v>
      </c>
    </row>
    <row r="35" spans="2:11" ht="47.25">
      <c r="B35" s="310"/>
      <c r="C35" s="260">
        <v>5</v>
      </c>
      <c r="D35" s="260" t="s">
        <v>19</v>
      </c>
      <c r="E35" s="260" t="s">
        <v>129</v>
      </c>
      <c r="F35" s="260" t="s">
        <v>648</v>
      </c>
      <c r="G35" s="256" t="s">
        <v>271</v>
      </c>
      <c r="H35" s="263" t="str">
        <f t="shared" si="0"/>
        <v>○</v>
      </c>
      <c r="I35" s="256" t="s">
        <v>271</v>
      </c>
      <c r="J35" s="263" t="str">
        <f t="shared" si="0"/>
        <v>○</v>
      </c>
      <c r="K35" s="263" t="str">
        <f t="shared" si="1"/>
        <v>△</v>
      </c>
    </row>
    <row r="36" spans="2:11" ht="47.25">
      <c r="B36" s="311"/>
      <c r="C36" s="260">
        <v>6</v>
      </c>
      <c r="D36" s="260" t="s">
        <v>21</v>
      </c>
      <c r="E36" s="260" t="s">
        <v>130</v>
      </c>
      <c r="F36" s="260" t="s">
        <v>649</v>
      </c>
      <c r="G36" s="256" t="s">
        <v>271</v>
      </c>
      <c r="H36" s="263" t="str">
        <f t="shared" si="0"/>
        <v>○</v>
      </c>
      <c r="I36" s="256" t="s">
        <v>271</v>
      </c>
      <c r="J36" s="263" t="str">
        <f t="shared" si="0"/>
        <v>○</v>
      </c>
      <c r="K36" s="263" t="str">
        <f t="shared" si="1"/>
        <v>△</v>
      </c>
    </row>
    <row r="37" spans="2:11" ht="47.25">
      <c r="B37" s="309" t="s">
        <v>65</v>
      </c>
      <c r="C37" s="260">
        <v>1</v>
      </c>
      <c r="D37" s="260" t="s">
        <v>66</v>
      </c>
      <c r="E37" s="260" t="s">
        <v>567</v>
      </c>
      <c r="F37" s="260" t="s">
        <v>131</v>
      </c>
      <c r="G37" s="256" t="s">
        <v>281</v>
      </c>
      <c r="H37" s="263" t="str">
        <f t="shared" si="0"/>
        <v>×</v>
      </c>
      <c r="I37" s="256" t="s">
        <v>271</v>
      </c>
      <c r="J37" s="263" t="str">
        <f t="shared" si="0"/>
        <v>○</v>
      </c>
      <c r="K37" s="263" t="str">
        <f t="shared" si="1"/>
        <v>○</v>
      </c>
    </row>
    <row r="38" spans="2:11" ht="78.75">
      <c r="B38" s="310"/>
      <c r="C38" s="260">
        <v>2</v>
      </c>
      <c r="D38" s="260" t="s">
        <v>68</v>
      </c>
      <c r="E38" s="260" t="s">
        <v>132</v>
      </c>
      <c r="F38" s="260" t="s">
        <v>133</v>
      </c>
      <c r="G38" s="256" t="s">
        <v>281</v>
      </c>
      <c r="H38" s="263" t="str">
        <f t="shared" si="0"/>
        <v>×</v>
      </c>
      <c r="I38" s="256" t="s">
        <v>271</v>
      </c>
      <c r="J38" s="263" t="str">
        <f t="shared" si="0"/>
        <v>○</v>
      </c>
      <c r="K38" s="263" t="str">
        <f t="shared" si="1"/>
        <v>○</v>
      </c>
    </row>
    <row r="39" spans="2:11" ht="78.75">
      <c r="B39" s="310"/>
      <c r="C39" s="260">
        <v>3</v>
      </c>
      <c r="D39" s="260" t="s">
        <v>70</v>
      </c>
      <c r="E39" s="260" t="s">
        <v>134</v>
      </c>
      <c r="F39" s="260" t="s">
        <v>135</v>
      </c>
      <c r="G39" s="256" t="s">
        <v>281</v>
      </c>
      <c r="H39" s="263" t="str">
        <f t="shared" si="0"/>
        <v>×</v>
      </c>
      <c r="I39" s="256" t="s">
        <v>271</v>
      </c>
      <c r="J39" s="263" t="str">
        <f t="shared" si="0"/>
        <v>○</v>
      </c>
      <c r="K39" s="263" t="str">
        <f t="shared" si="1"/>
        <v>○</v>
      </c>
    </row>
    <row r="40" spans="2:11" ht="78.75">
      <c r="B40" s="310"/>
      <c r="C40" s="260">
        <v>4</v>
      </c>
      <c r="D40" s="260" t="s">
        <v>72</v>
      </c>
      <c r="E40" s="260" t="s">
        <v>676</v>
      </c>
      <c r="F40" s="260" t="s">
        <v>650</v>
      </c>
      <c r="G40" s="256" t="s">
        <v>281</v>
      </c>
      <c r="H40" s="263" t="str">
        <f t="shared" si="0"/>
        <v>×</v>
      </c>
      <c r="I40" s="256" t="s">
        <v>271</v>
      </c>
      <c r="J40" s="263" t="str">
        <f t="shared" si="0"/>
        <v>○</v>
      </c>
      <c r="K40" s="263" t="str">
        <f t="shared" si="1"/>
        <v>○</v>
      </c>
    </row>
    <row r="41" spans="2:11" ht="94.5">
      <c r="B41" s="310"/>
      <c r="C41" s="260">
        <v>5</v>
      </c>
      <c r="D41" s="260" t="s">
        <v>74</v>
      </c>
      <c r="E41" s="260" t="s">
        <v>136</v>
      </c>
      <c r="F41" s="260" t="s">
        <v>137</v>
      </c>
      <c r="G41" s="256" t="s">
        <v>281</v>
      </c>
      <c r="H41" s="263" t="str">
        <f t="shared" si="0"/>
        <v>×</v>
      </c>
      <c r="I41" s="256" t="s">
        <v>271</v>
      </c>
      <c r="J41" s="263" t="str">
        <f t="shared" si="0"/>
        <v>○</v>
      </c>
      <c r="K41" s="263" t="str">
        <f t="shared" si="1"/>
        <v>○</v>
      </c>
    </row>
    <row r="42" spans="2:11" ht="47.25">
      <c r="B42" s="310"/>
      <c r="C42" s="260">
        <v>6</v>
      </c>
      <c r="D42" s="260" t="s">
        <v>76</v>
      </c>
      <c r="E42" s="260" t="s">
        <v>138</v>
      </c>
      <c r="F42" s="260" t="s">
        <v>651</v>
      </c>
      <c r="G42" s="256" t="s">
        <v>281</v>
      </c>
      <c r="H42" s="263" t="str">
        <f t="shared" si="0"/>
        <v>×</v>
      </c>
      <c r="I42" s="256" t="s">
        <v>271</v>
      </c>
      <c r="J42" s="263" t="str">
        <f t="shared" si="0"/>
        <v>○</v>
      </c>
      <c r="K42" s="263" t="str">
        <f t="shared" si="1"/>
        <v>○</v>
      </c>
    </row>
    <row r="43" spans="2:11" ht="63">
      <c r="B43" s="310"/>
      <c r="C43" s="260">
        <v>7</v>
      </c>
      <c r="D43" s="260" t="s">
        <v>258</v>
      </c>
      <c r="E43" s="260" t="s">
        <v>259</v>
      </c>
      <c r="F43" s="260" t="s">
        <v>652</v>
      </c>
      <c r="G43" s="256" t="s">
        <v>281</v>
      </c>
      <c r="H43" s="263" t="str">
        <f t="shared" si="0"/>
        <v>×</v>
      </c>
      <c r="I43" s="256" t="s">
        <v>271</v>
      </c>
      <c r="J43" s="263" t="str">
        <f t="shared" si="0"/>
        <v>○</v>
      </c>
      <c r="K43" s="263" t="str">
        <f t="shared" si="1"/>
        <v>○</v>
      </c>
    </row>
    <row r="44" spans="2:11" ht="63">
      <c r="B44" s="311"/>
      <c r="C44" s="260">
        <v>8</v>
      </c>
      <c r="D44" s="260" t="s">
        <v>79</v>
      </c>
      <c r="E44" s="260" t="s">
        <v>139</v>
      </c>
      <c r="F44" s="260" t="s">
        <v>653</v>
      </c>
      <c r="G44" s="256" t="s">
        <v>281</v>
      </c>
      <c r="H44" s="263" t="str">
        <f t="shared" si="0"/>
        <v>×</v>
      </c>
      <c r="I44" s="256" t="s">
        <v>271</v>
      </c>
      <c r="J44" s="263" t="str">
        <f t="shared" si="0"/>
        <v>○</v>
      </c>
      <c r="K44" s="263" t="str">
        <f t="shared" si="1"/>
        <v>○</v>
      </c>
    </row>
    <row r="45" spans="2:11" ht="94.5">
      <c r="B45" s="309" t="s">
        <v>22</v>
      </c>
      <c r="C45" s="260">
        <v>1</v>
      </c>
      <c r="D45" s="260" t="s">
        <v>140</v>
      </c>
      <c r="E45" s="260" t="s">
        <v>557</v>
      </c>
      <c r="F45" s="260" t="s">
        <v>141</v>
      </c>
      <c r="G45" s="256" t="s">
        <v>281</v>
      </c>
      <c r="H45" s="263" t="str">
        <f t="shared" si="0"/>
        <v>×</v>
      </c>
      <c r="I45" s="256" t="s">
        <v>281</v>
      </c>
      <c r="J45" s="263" t="str">
        <f t="shared" si="0"/>
        <v>×</v>
      </c>
      <c r="K45" s="263" t="str">
        <f t="shared" si="1"/>
        <v>○</v>
      </c>
    </row>
    <row r="46" spans="2:11" ht="110.25">
      <c r="B46" s="310"/>
      <c r="C46" s="260">
        <v>2</v>
      </c>
      <c r="D46" s="260" t="s">
        <v>142</v>
      </c>
      <c r="E46" s="260" t="s">
        <v>677</v>
      </c>
      <c r="F46" s="260" t="s">
        <v>143</v>
      </c>
      <c r="G46" s="256" t="s">
        <v>281</v>
      </c>
      <c r="H46" s="263" t="str">
        <f t="shared" si="0"/>
        <v>×</v>
      </c>
      <c r="I46" s="256" t="s">
        <v>281</v>
      </c>
      <c r="J46" s="263" t="str">
        <f t="shared" si="0"/>
        <v>×</v>
      </c>
      <c r="K46" s="263" t="str">
        <f t="shared" si="1"/>
        <v>○</v>
      </c>
    </row>
    <row r="47" spans="2:11" ht="126">
      <c r="B47" s="310"/>
      <c r="C47" s="260">
        <v>3</v>
      </c>
      <c r="D47" s="260" t="s">
        <v>144</v>
      </c>
      <c r="E47" s="260" t="s">
        <v>145</v>
      </c>
      <c r="F47" s="260" t="s">
        <v>146</v>
      </c>
      <c r="G47" s="256" t="s">
        <v>281</v>
      </c>
      <c r="H47" s="263" t="str">
        <f t="shared" si="0"/>
        <v>×</v>
      </c>
      <c r="I47" s="256" t="s">
        <v>281</v>
      </c>
      <c r="J47" s="263" t="str">
        <f t="shared" si="0"/>
        <v>×</v>
      </c>
      <c r="K47" s="263" t="str">
        <f t="shared" si="1"/>
        <v>○</v>
      </c>
    </row>
    <row r="48" spans="2:11" ht="47.25">
      <c r="B48" s="310"/>
      <c r="C48" s="260">
        <v>4</v>
      </c>
      <c r="D48" s="260" t="s">
        <v>147</v>
      </c>
      <c r="E48" s="260" t="s">
        <v>148</v>
      </c>
      <c r="F48" s="260" t="s">
        <v>149</v>
      </c>
      <c r="G48" s="256" t="s">
        <v>281</v>
      </c>
      <c r="H48" s="263" t="str">
        <f t="shared" si="0"/>
        <v>×</v>
      </c>
      <c r="I48" s="256" t="s">
        <v>281</v>
      </c>
      <c r="J48" s="263" t="str">
        <f t="shared" si="0"/>
        <v>×</v>
      </c>
      <c r="K48" s="263" t="str">
        <f t="shared" si="1"/>
        <v>○</v>
      </c>
    </row>
    <row r="49" spans="2:11" ht="31.5">
      <c r="B49" s="310"/>
      <c r="C49" s="260">
        <v>5</v>
      </c>
      <c r="D49" s="260" t="s">
        <v>150</v>
      </c>
      <c r="E49" s="260" t="s">
        <v>678</v>
      </c>
      <c r="F49" s="260" t="s">
        <v>654</v>
      </c>
      <c r="G49" s="256" t="s">
        <v>281</v>
      </c>
      <c r="H49" s="263" t="str">
        <f t="shared" si="0"/>
        <v>×</v>
      </c>
      <c r="I49" s="256" t="s">
        <v>281</v>
      </c>
      <c r="J49" s="263" t="str">
        <f t="shared" si="0"/>
        <v>×</v>
      </c>
      <c r="K49" s="263" t="str">
        <f t="shared" si="1"/>
        <v>○</v>
      </c>
    </row>
    <row r="50" spans="2:11" ht="31.5">
      <c r="B50" s="310"/>
      <c r="C50" s="260">
        <v>6</v>
      </c>
      <c r="D50" s="260" t="s">
        <v>23</v>
      </c>
      <c r="E50" s="260" t="s">
        <v>679</v>
      </c>
      <c r="F50" s="260" t="s">
        <v>655</v>
      </c>
      <c r="G50" s="256" t="s">
        <v>271</v>
      </c>
      <c r="H50" s="263" t="str">
        <f t="shared" si="0"/>
        <v>○</v>
      </c>
      <c r="I50" s="256" t="s">
        <v>281</v>
      </c>
      <c r="J50" s="263" t="str">
        <f t="shared" si="0"/>
        <v>×</v>
      </c>
      <c r="K50" s="263" t="str">
        <f t="shared" si="1"/>
        <v>△</v>
      </c>
    </row>
    <row r="51" spans="2:11" ht="31.5">
      <c r="B51" s="310"/>
      <c r="C51" s="260">
        <v>7</v>
      </c>
      <c r="D51" s="260" t="s">
        <v>24</v>
      </c>
      <c r="E51" s="260" t="s">
        <v>680</v>
      </c>
      <c r="F51" s="260" t="s">
        <v>655</v>
      </c>
      <c r="G51" s="256" t="s">
        <v>271</v>
      </c>
      <c r="H51" s="263" t="str">
        <f t="shared" si="0"/>
        <v>○</v>
      </c>
      <c r="I51" s="256" t="s">
        <v>281</v>
      </c>
      <c r="J51" s="263" t="str">
        <f t="shared" si="0"/>
        <v>×</v>
      </c>
      <c r="K51" s="263" t="str">
        <f t="shared" si="1"/>
        <v>△</v>
      </c>
    </row>
    <row r="52" spans="2:11" ht="31.5">
      <c r="B52" s="311"/>
      <c r="C52" s="260">
        <v>8</v>
      </c>
      <c r="D52" s="260" t="s">
        <v>25</v>
      </c>
      <c r="E52" s="260" t="s">
        <v>681</v>
      </c>
      <c r="F52" s="260" t="s">
        <v>656</v>
      </c>
      <c r="G52" s="256" t="s">
        <v>271</v>
      </c>
      <c r="H52" s="263" t="str">
        <f t="shared" si="0"/>
        <v>○</v>
      </c>
      <c r="I52" s="256" t="s">
        <v>281</v>
      </c>
      <c r="J52" s="263" t="str">
        <f>IF(I52="あり","○","×")</f>
        <v>×</v>
      </c>
      <c r="K52" s="263" t="str">
        <f t="shared" si="1"/>
        <v>△</v>
      </c>
    </row>
  </sheetData>
  <mergeCells count="7">
    <mergeCell ref="B45:B52"/>
    <mergeCell ref="B7:B11"/>
    <mergeCell ref="B12:B17"/>
    <mergeCell ref="B18:B23"/>
    <mergeCell ref="B24:B30"/>
    <mergeCell ref="B31:B36"/>
    <mergeCell ref="B37:B44"/>
  </mergeCells>
  <phoneticPr fontId="9"/>
  <conditionalFormatting sqref="K6">
    <cfRule type="containsText" dxfId="48" priority="4" operator="containsText" text="有り">
      <formula>NOT(ISERROR(SEARCH("有り",K6)))</formula>
    </cfRule>
  </conditionalFormatting>
  <conditionalFormatting sqref="G7:K52">
    <cfRule type="cellIs" dxfId="47" priority="2" operator="equal">
      <formula>"△"</formula>
    </cfRule>
    <cfRule type="cellIs" dxfId="46" priority="3" operator="equal">
      <formula>"○"</formula>
    </cfRule>
    <cfRule type="containsText" dxfId="45" priority="46" operator="containsText" text="あり">
      <formula>NOT(ISERROR(SEARCH("あり",G7)))</formula>
    </cfRule>
  </conditionalFormatting>
  <conditionalFormatting sqref="H6">
    <cfRule type="containsText" dxfId="44" priority="9" operator="containsText" text="あり">
      <formula>NOT(ISERROR(SEARCH("あり",H6)))</formula>
    </cfRule>
  </conditionalFormatting>
  <conditionalFormatting sqref="H6">
    <cfRule type="containsText" dxfId="43" priority="8" operator="containsText" text="有り">
      <formula>NOT(ISERROR(SEARCH("有り",H6)))</formula>
    </cfRule>
  </conditionalFormatting>
  <conditionalFormatting sqref="I6:J6">
    <cfRule type="containsText" dxfId="42" priority="7" operator="containsText" text="あり">
      <formula>NOT(ISERROR(SEARCH("あり",I6)))</formula>
    </cfRule>
  </conditionalFormatting>
  <conditionalFormatting sqref="I6:J6">
    <cfRule type="containsText" dxfId="41" priority="6" operator="containsText" text="有り">
      <formula>NOT(ISERROR(SEARCH("有り",I6)))</formula>
    </cfRule>
  </conditionalFormatting>
  <conditionalFormatting sqref="K6">
    <cfRule type="containsText" dxfId="40" priority="5" operator="containsText" text="あり">
      <formula>NOT(ISERROR(SEARCH("あり",K6)))</formula>
    </cfRule>
  </conditionalFormatting>
  <conditionalFormatting sqref="H7:K52">
    <cfRule type="cellIs" dxfId="39" priority="1" operator="equal">
      <formula>"×"</formula>
    </cfRule>
  </conditionalFormatting>
  <pageMargins left="0.23622047244094491" right="0.23622047244094491" top="0.74803149606299213" bottom="0.74803149606299213" header="0.31496062992125984" footer="0.31496062992125984"/>
  <pageSetup paperSize="9" scale="68" fitToHeight="0" orientation="portrait" r:id="rId1"/>
  <headerFooter>
    <oddHeader>&amp;L&amp;A&amp;R&amp;F</oddHeader>
    <oddFooter>&amp;P / &amp;N ページ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FE516-9185-43BD-A852-EFE54A5F25F0}">
  <sheetPr>
    <pageSetUpPr fitToPage="1"/>
  </sheetPr>
  <dimension ref="A1:F14"/>
  <sheetViews>
    <sheetView workbookViewId="0">
      <selection sqref="A1:B1"/>
    </sheetView>
  </sheetViews>
  <sheetFormatPr defaultRowHeight="15.75"/>
  <cols>
    <col min="1" max="1" width="9" style="1"/>
    <col min="2" max="2" width="6.125" style="1" customWidth="1"/>
    <col min="3" max="3" width="21.625" style="1" bestFit="1" customWidth="1"/>
    <col min="4" max="4" width="78" style="1" bestFit="1" customWidth="1"/>
    <col min="5" max="5" width="15.25" style="1" bestFit="1" customWidth="1"/>
    <col min="6" max="6" width="84.875" style="43" customWidth="1"/>
    <col min="7" max="16384" width="9" style="1"/>
  </cols>
  <sheetData>
    <row r="1" spans="1:6" ht="18.75" customHeight="1">
      <c r="A1" s="320" t="s">
        <v>185</v>
      </c>
      <c r="B1" s="320"/>
      <c r="C1" s="321"/>
      <c r="D1" s="321"/>
      <c r="E1" s="321"/>
    </row>
    <row r="2" spans="1:6" ht="19.5" customHeight="1">
      <c r="A2" s="320" t="s">
        <v>184</v>
      </c>
      <c r="B2" s="320"/>
      <c r="C2" s="321"/>
      <c r="D2" s="321"/>
      <c r="E2" s="321"/>
    </row>
    <row r="4" spans="1:6">
      <c r="A4" s="55" t="s">
        <v>176</v>
      </c>
      <c r="B4" s="7" t="s">
        <v>36</v>
      </c>
      <c r="C4" s="7" t="s">
        <v>177</v>
      </c>
      <c r="D4" s="7" t="s">
        <v>178</v>
      </c>
      <c r="E4" s="65" t="s">
        <v>179</v>
      </c>
      <c r="F4" s="43" t="s">
        <v>224</v>
      </c>
    </row>
    <row r="5" spans="1:6">
      <c r="A5" s="319" t="s">
        <v>180</v>
      </c>
      <c r="B5" s="55">
        <v>1</v>
      </c>
      <c r="C5" s="59" t="s">
        <v>153</v>
      </c>
      <c r="D5" s="302" t="s">
        <v>722</v>
      </c>
      <c r="E5" s="59"/>
      <c r="F5" s="43" t="s">
        <v>231</v>
      </c>
    </row>
    <row r="6" spans="1:6" ht="63">
      <c r="A6" s="319"/>
      <c r="B6" s="55">
        <v>2</v>
      </c>
      <c r="C6" s="59" t="s">
        <v>154</v>
      </c>
      <c r="D6" s="302" t="s">
        <v>723</v>
      </c>
      <c r="E6" s="59"/>
      <c r="F6" s="43" t="s">
        <v>436</v>
      </c>
    </row>
    <row r="7" spans="1:6" ht="63">
      <c r="A7" s="319" t="s">
        <v>182</v>
      </c>
      <c r="B7" s="58">
        <v>3</v>
      </c>
      <c r="C7" s="59" t="s">
        <v>155</v>
      </c>
      <c r="D7" s="302" t="s">
        <v>724</v>
      </c>
      <c r="E7" s="59"/>
      <c r="F7" s="45" t="s">
        <v>437</v>
      </c>
    </row>
    <row r="8" spans="1:6" ht="63">
      <c r="A8" s="319"/>
      <c r="B8" s="58">
        <v>4</v>
      </c>
      <c r="C8" s="59" t="s">
        <v>156</v>
      </c>
      <c r="D8" s="302" t="s">
        <v>725</v>
      </c>
      <c r="E8" s="59"/>
      <c r="F8" s="45" t="s">
        <v>232</v>
      </c>
    </row>
    <row r="9" spans="1:6" ht="63">
      <c r="A9" s="319"/>
      <c r="B9" s="58">
        <v>5</v>
      </c>
      <c r="C9" s="59" t="s">
        <v>157</v>
      </c>
      <c r="D9" s="302" t="s">
        <v>726</v>
      </c>
      <c r="E9" s="59"/>
      <c r="F9" s="45" t="s">
        <v>233</v>
      </c>
    </row>
    <row r="10" spans="1:6" ht="47.25">
      <c r="A10" s="319" t="s">
        <v>183</v>
      </c>
      <c r="B10" s="58">
        <v>6</v>
      </c>
      <c r="C10" s="59" t="s">
        <v>158</v>
      </c>
      <c r="D10" s="302" t="s">
        <v>256</v>
      </c>
      <c r="E10" s="59"/>
      <c r="F10" s="43" t="s">
        <v>538</v>
      </c>
    </row>
    <row r="11" spans="1:6" ht="31.5">
      <c r="A11" s="319"/>
      <c r="B11" s="58">
        <v>7</v>
      </c>
      <c r="C11" s="59" t="s">
        <v>159</v>
      </c>
      <c r="D11" s="302" t="s">
        <v>727</v>
      </c>
      <c r="E11" s="59"/>
      <c r="F11" s="43" t="s">
        <v>583</v>
      </c>
    </row>
    <row r="13" spans="1:6" ht="141.75">
      <c r="A13" s="318" t="s">
        <v>580</v>
      </c>
      <c r="B13" s="283">
        <v>12</v>
      </c>
      <c r="C13" s="185" t="s">
        <v>581</v>
      </c>
      <c r="D13" s="300" t="s">
        <v>582</v>
      </c>
      <c r="E13" s="4"/>
      <c r="F13" s="43" t="s">
        <v>569</v>
      </c>
    </row>
    <row r="14" spans="1:6" ht="31.5">
      <c r="A14" s="318"/>
      <c r="B14" s="283">
        <v>13</v>
      </c>
      <c r="C14" s="185" t="s">
        <v>414</v>
      </c>
      <c r="D14" s="300" t="s">
        <v>728</v>
      </c>
      <c r="E14" s="4"/>
      <c r="F14" s="43" t="s">
        <v>438</v>
      </c>
    </row>
  </sheetData>
  <mergeCells count="8">
    <mergeCell ref="A13:A14"/>
    <mergeCell ref="A10:A11"/>
    <mergeCell ref="A1:B1"/>
    <mergeCell ref="C1:E1"/>
    <mergeCell ref="A2:B2"/>
    <mergeCell ref="C2:E2"/>
    <mergeCell ref="A5:A6"/>
    <mergeCell ref="A7:A9"/>
  </mergeCells>
  <phoneticPr fontId="9"/>
  <pageMargins left="0.23622047244094491" right="0.23622047244094491" top="0.74803149606299213" bottom="0.74803149606299213" header="0.31496062992125984" footer="0.31496062992125984"/>
  <pageSetup paperSize="9" scale="61" orientation="landscape" r:id="rId1"/>
  <headerFooter>
    <oddHeader>&amp;L&amp;A&amp;R&amp;F</oddHeader>
    <oddFooter>&amp;P / &amp;N ページ</oddFooter>
  </headerFooter>
  <extLst>
    <ext xmlns:x14="http://schemas.microsoft.com/office/spreadsheetml/2009/9/main" uri="{CCE6A557-97BC-4b89-ADB6-D9C93CAAB3DF}">
      <x14:dataValidations xmlns:xm="http://schemas.microsoft.com/office/excel/2006/main" count="5">
        <x14:dataValidation type="list" allowBlank="1" showInputMessage="1" showErrorMessage="1" xr:uid="{87565C24-3DD0-46D7-9FF2-6FF82E430D6C}">
          <x14:formula1>
            <xm:f>リスト!$D$2:$D$5</xm:f>
          </x14:formula1>
          <xm:sqref>E8</xm:sqref>
        </x14:dataValidation>
        <x14:dataValidation type="list" allowBlank="1" showInputMessage="1" showErrorMessage="1" xr:uid="{2416FD2D-C2E6-4EE0-B85C-D4942ACA9554}">
          <x14:formula1>
            <xm:f>リスト!$C$2:$C$5</xm:f>
          </x14:formula1>
          <xm:sqref>E7</xm:sqref>
        </x14:dataValidation>
        <x14:dataValidation type="list" allowBlank="1" showInputMessage="1" showErrorMessage="1" xr:uid="{143511AC-E681-4E03-A3C9-8A3EC77E9789}">
          <x14:formula1>
            <xm:f>リスト!$B$2:$B$5</xm:f>
          </x14:formula1>
          <xm:sqref>E6</xm:sqref>
        </x14:dataValidation>
        <x14:dataValidation type="list" allowBlank="1" showInputMessage="1" showErrorMessage="1" xr:uid="{D93BBDC2-1815-4D10-8426-88A57240BC2D}">
          <x14:formula1>
            <xm:f>リスト!$A$2:$A$4</xm:f>
          </x14:formula1>
          <xm:sqref>E5</xm:sqref>
        </x14:dataValidation>
        <x14:dataValidation type="list" allowBlank="1" showInputMessage="1" showErrorMessage="1" xr:uid="{A636716E-56A4-4ABC-A406-5B2F224F19B4}">
          <x14:formula1>
            <xm:f>リスト!$E$2:$E$5</xm:f>
          </x14:formula1>
          <xm:sqref>E9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71437-4FB3-4431-BCB5-C8B249159520}">
  <sheetPr>
    <pageSetUpPr fitToPage="1"/>
  </sheetPr>
  <dimension ref="A1:V12"/>
  <sheetViews>
    <sheetView workbookViewId="0"/>
  </sheetViews>
  <sheetFormatPr defaultRowHeight="15.75" outlineLevelCol="1"/>
  <cols>
    <col min="1" max="1" width="2.625" style="6" customWidth="1"/>
    <col min="2" max="2" width="6.375" style="171" customWidth="1"/>
    <col min="3" max="3" width="4" style="6" customWidth="1"/>
    <col min="4" max="4" width="21" style="6" customWidth="1"/>
    <col min="5" max="5" width="57.75" style="171" customWidth="1"/>
    <col min="6" max="6" width="39.875" style="171" customWidth="1" outlineLevel="1"/>
    <col min="7" max="7" width="3.25" style="6" customWidth="1"/>
    <col min="8" max="20" width="6.25" style="6" customWidth="1"/>
    <col min="21" max="21" width="3.375" style="6" customWidth="1"/>
    <col min="22" max="22" width="50.125" style="43" customWidth="1"/>
    <col min="23" max="16384" width="9" style="6"/>
  </cols>
  <sheetData>
    <row r="1" spans="1:22" ht="19.5">
      <c r="A1" s="69" t="s">
        <v>479</v>
      </c>
      <c r="E1" s="6"/>
      <c r="F1" s="70" t="s">
        <v>260</v>
      </c>
      <c r="H1" s="285" t="s">
        <v>586</v>
      </c>
    </row>
    <row r="2" spans="1:22" ht="19.5">
      <c r="A2" s="69"/>
      <c r="B2" s="172" t="s">
        <v>399</v>
      </c>
      <c r="C2" s="173"/>
      <c r="D2" s="174"/>
      <c r="E2" s="175" t="s">
        <v>400</v>
      </c>
      <c r="F2" s="176"/>
      <c r="H2" s="177" t="s">
        <v>549</v>
      </c>
      <c r="I2" s="177"/>
      <c r="J2" s="177"/>
      <c r="K2" s="15"/>
      <c r="L2" s="178" t="s">
        <v>402</v>
      </c>
      <c r="M2" s="177"/>
      <c r="N2" s="177"/>
      <c r="O2" s="15"/>
      <c r="P2" s="178" t="s">
        <v>403</v>
      </c>
      <c r="Q2" s="177"/>
      <c r="R2" s="177"/>
      <c r="S2" s="15"/>
      <c r="T2" s="323" t="s">
        <v>471</v>
      </c>
    </row>
    <row r="3" spans="1:22" ht="16.5" thickBot="1">
      <c r="B3" s="179" t="s">
        <v>176</v>
      </c>
      <c r="C3" s="210" t="s">
        <v>36</v>
      </c>
      <c r="D3" s="210" t="s">
        <v>177</v>
      </c>
      <c r="E3" s="210" t="s">
        <v>178</v>
      </c>
      <c r="F3" s="211" t="s">
        <v>179</v>
      </c>
      <c r="H3" s="15" t="s">
        <v>404</v>
      </c>
      <c r="I3" s="16" t="s">
        <v>405</v>
      </c>
      <c r="J3" s="16" t="s">
        <v>406</v>
      </c>
      <c r="K3" s="16" t="s">
        <v>407</v>
      </c>
      <c r="L3" s="16" t="s">
        <v>404</v>
      </c>
      <c r="M3" s="16" t="s">
        <v>405</v>
      </c>
      <c r="N3" s="16" t="s">
        <v>406</v>
      </c>
      <c r="O3" s="16" t="s">
        <v>407</v>
      </c>
      <c r="P3" s="16" t="s">
        <v>404</v>
      </c>
      <c r="Q3" s="16" t="s">
        <v>405</v>
      </c>
      <c r="R3" s="16" t="s">
        <v>406</v>
      </c>
      <c r="S3" s="16" t="s">
        <v>407</v>
      </c>
      <c r="T3" s="324"/>
      <c r="V3" s="43" t="s">
        <v>417</v>
      </c>
    </row>
    <row r="4" spans="1:22" ht="63">
      <c r="B4" s="322" t="s">
        <v>408</v>
      </c>
      <c r="C4" s="212">
        <v>8</v>
      </c>
      <c r="D4" s="213" t="s">
        <v>409</v>
      </c>
      <c r="E4" s="303" t="s">
        <v>729</v>
      </c>
      <c r="F4" s="214" t="str">
        <f>H$2&amp;"　"&amp;H$3&amp;TEXT(H4,"0.0")
&amp;CHAR(10)&amp;L$2&amp;"　"&amp;L$3&amp;TEXT(L4,"0.0")
&amp;CHAR(10)&amp;P$2&amp;"　"&amp;P$3&amp;TEXT(P4,"0.0")&amp;"　［"&amp;T4&amp;"］"</f>
        <v>FY2017　①0.0
FY2018　①0.0
FY2019　①0.0　［］</v>
      </c>
      <c r="H4" s="55"/>
      <c r="I4" s="180"/>
      <c r="J4" s="180"/>
      <c r="K4" s="180"/>
      <c r="L4" s="55"/>
      <c r="M4" s="180"/>
      <c r="N4" s="180"/>
      <c r="O4" s="180"/>
      <c r="P4" s="55"/>
      <c r="Q4" s="180"/>
      <c r="R4" s="180"/>
      <c r="S4" s="180"/>
      <c r="T4" s="55"/>
      <c r="V4" s="43" t="s">
        <v>587</v>
      </c>
    </row>
    <row r="5" spans="1:22" ht="47.25">
      <c r="B5" s="322"/>
      <c r="C5" s="215">
        <v>9</v>
      </c>
      <c r="D5" s="216" t="s">
        <v>410</v>
      </c>
      <c r="E5" s="304" t="s">
        <v>411</v>
      </c>
      <c r="F5" s="217" t="str">
        <f>H$2&amp;"　"&amp;H$3&amp;TEXT(H5,"0")&amp;"、"&amp;I$3&amp;TEXT(I5,"0")
&amp;CHAR(10)&amp;L$2&amp;"　"&amp;L$3&amp;TEXT(L5,"0")&amp;"、"&amp;M$3&amp;TEXT(M5,"0")
&amp;CHAR(10)&amp;P$2&amp;"　"&amp;P$3&amp;TEXT(P5,"0")&amp;"、"&amp;Q$3&amp;TEXT(Q5,"0")&amp;"　［"&amp;T5&amp;"］"</f>
        <v>FY2017　①0、②0
FY2018　①0、②0
FY2019　①0、②0　［］</v>
      </c>
      <c r="H5" s="55"/>
      <c r="I5" s="55"/>
      <c r="J5" s="180"/>
      <c r="K5" s="180"/>
      <c r="L5" s="55"/>
      <c r="M5" s="55"/>
      <c r="N5" s="180"/>
      <c r="O5" s="180"/>
      <c r="P5" s="55"/>
      <c r="Q5" s="55"/>
      <c r="R5" s="180"/>
      <c r="S5" s="180"/>
      <c r="T5" s="55"/>
      <c r="V5" s="43" t="s">
        <v>533</v>
      </c>
    </row>
    <row r="6" spans="1:22" ht="63">
      <c r="B6" s="322"/>
      <c r="C6" s="218">
        <v>10</v>
      </c>
      <c r="D6" s="219" t="s">
        <v>412</v>
      </c>
      <c r="E6" s="305" t="s">
        <v>730</v>
      </c>
      <c r="F6" s="220" t="str">
        <f>H$2&amp;"　"&amp;H$3&amp;TEXT(H6,"0%")&amp;"、"&amp;I$3&amp;TEXT(I6,"0%")&amp;"、"&amp;J$3&amp;TEXT(J6,"0%")
&amp;CHAR(10)&amp;L$2&amp;"　"&amp;L$3&amp;TEXT(L6,"0%")&amp;"、"&amp;M$3&amp;TEXT(M6,"0%")&amp;"、"&amp;N$3&amp;TEXT(N6,"0%")
&amp;CHAR(10)&amp;P$2&amp;"　"&amp;P$3&amp;TEXT(P6,"0%")&amp;"、"&amp;Q$3&amp;TEXT(Q6,"0%")&amp;"、"&amp;R$3&amp;TEXT(R6,"0%")</f>
        <v>FY2017　①0%、②0%、③0%
FY2018　①0%、②0%、③0%
FY2019　①0%、②0%、③0%</v>
      </c>
      <c r="H6" s="181"/>
      <c r="I6" s="181"/>
      <c r="J6" s="181"/>
      <c r="K6" s="182"/>
      <c r="L6" s="181"/>
      <c r="M6" s="181"/>
      <c r="N6" s="181"/>
      <c r="O6" s="182"/>
      <c r="P6" s="181"/>
      <c r="Q6" s="181"/>
      <c r="R6" s="181"/>
      <c r="S6" s="182"/>
      <c r="T6" s="181"/>
      <c r="V6" s="43" t="s">
        <v>588</v>
      </c>
    </row>
    <row r="7" spans="1:22" ht="63">
      <c r="B7" s="185" t="s">
        <v>584</v>
      </c>
      <c r="C7" s="284">
        <v>11</v>
      </c>
      <c r="D7" s="221" t="s">
        <v>413</v>
      </c>
      <c r="E7" s="221" t="s">
        <v>585</v>
      </c>
      <c r="F7" s="222" t="str">
        <f>H$2&amp;"　"&amp;H$3&amp;TEXT(H7,"0")&amp;"、"&amp;I$3&amp;TEXT(I7,"0")&amp;"、"&amp;J$3&amp;TEXT(J7,"0")&amp;"、"&amp;K$3&amp;TEXT(K7,"0")
&amp;CHAR(10)&amp;L$2&amp;"　"&amp;L$3&amp;TEXT(L7,"0")&amp;"、"&amp;M$3&amp;TEXT(M7,"0")&amp;"、"&amp;N$3&amp;TEXT(N7,"0")&amp;"、"&amp;O$3&amp;TEXT(O7,"0")
&amp;CHAR(10)&amp;P$2&amp;"　"&amp;P$3&amp;TEXT(P7,"0")&amp;"、"&amp;Q$3&amp;TEXT(Q7,"0")&amp;"、"&amp;R$3&amp;TEXT(R7,"0")&amp;"、"&amp;S$3&amp;TEXT(S7,"0")&amp;"　［"&amp;T7&amp;"］"</f>
        <v>FY2017　①0、②0、③0、④0
FY2018　①0、②0、③0、④0
FY2019　①0、②0、③0、④0　［］</v>
      </c>
      <c r="H7" s="55"/>
      <c r="I7" s="55"/>
      <c r="J7" s="55"/>
      <c r="K7" s="55"/>
      <c r="L7" s="55"/>
      <c r="M7" s="55"/>
      <c r="N7" s="55"/>
      <c r="O7" s="55"/>
      <c r="P7" s="55"/>
      <c r="Q7" s="55"/>
      <c r="R7" s="55"/>
      <c r="S7" s="55"/>
      <c r="T7" s="55"/>
      <c r="V7" s="43" t="s">
        <v>589</v>
      </c>
    </row>
    <row r="10" spans="1:22">
      <c r="F10" s="183"/>
      <c r="H10" s="184"/>
      <c r="I10" s="184"/>
      <c r="J10" s="184"/>
    </row>
    <row r="11" spans="1:22">
      <c r="F11" s="183"/>
    </row>
    <row r="12" spans="1:22">
      <c r="F12" s="183"/>
    </row>
  </sheetData>
  <mergeCells count="2">
    <mergeCell ref="B4:B6"/>
    <mergeCell ref="T2:T3"/>
  </mergeCells>
  <phoneticPr fontId="9"/>
  <dataValidations count="1">
    <dataValidation allowBlank="1" showInputMessage="1" showErrorMessage="1" promptTitle="別セルの内容を読みやすく表示します" prompt="ここに入力せず、H～S列に入力して下さい" sqref="F4:F7" xr:uid="{E6A79BAB-FAC3-426B-8869-FA70AFD52197}"/>
  </dataValidations>
  <pageMargins left="0.23622047244094491" right="0.23622047244094491" top="0.74803149606299213" bottom="0.74803149606299213" header="0.31496062992125984" footer="0.31496062992125984"/>
  <pageSetup paperSize="9" scale="48" orientation="landscape" r:id="rId1"/>
  <headerFooter>
    <oddHeader>&amp;L&amp;A&amp;R&amp;F</oddHeader>
    <oddFooter>&amp;P / &amp;N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15B2D-3893-47C3-BEC8-C87EDA9AC4C9}">
  <sheetPr>
    <pageSetUpPr fitToPage="1"/>
  </sheetPr>
  <dimension ref="A1:H86"/>
  <sheetViews>
    <sheetView workbookViewId="0"/>
  </sheetViews>
  <sheetFormatPr defaultRowHeight="15.75"/>
  <cols>
    <col min="1" max="1" width="9" style="199"/>
    <col min="2" max="2" width="53.625" style="199" bestFit="1" customWidth="1"/>
    <col min="3" max="3" width="9.875" style="199" bestFit="1" customWidth="1"/>
    <col min="4" max="5" width="8.5" style="199" bestFit="1" customWidth="1"/>
    <col min="6" max="16384" width="9" style="199"/>
  </cols>
  <sheetData>
    <row r="1" spans="1:5">
      <c r="A1" s="223" t="s">
        <v>614</v>
      </c>
    </row>
    <row r="2" spans="1:5">
      <c r="A2" s="226" t="s">
        <v>468</v>
      </c>
    </row>
    <row r="3" spans="1:5">
      <c r="A3" s="226" t="s">
        <v>615</v>
      </c>
    </row>
    <row r="4" spans="1:5">
      <c r="A4" s="223" t="s">
        <v>704</v>
      </c>
    </row>
    <row r="5" spans="1:5">
      <c r="E5" s="203" t="s">
        <v>515</v>
      </c>
    </row>
    <row r="6" spans="1:5">
      <c r="A6" s="7" t="s">
        <v>177</v>
      </c>
      <c r="B6" s="7" t="s">
        <v>178</v>
      </c>
      <c r="C6" s="239" t="str">
        <f>'2-2．属性情報　保有リソースなど'!$H$2</f>
        <v>FY2017</v>
      </c>
      <c r="D6" s="239" t="str">
        <f>'2-2．属性情報　保有リソースなど'!$L$2</f>
        <v>FY2018</v>
      </c>
      <c r="E6" s="239" t="str">
        <f>'2-2．属性情報　保有リソースなど'!$P$2</f>
        <v>FY2019</v>
      </c>
    </row>
    <row r="7" spans="1:5">
      <c r="A7" s="330" t="s">
        <v>409</v>
      </c>
      <c r="B7" s="200" t="s">
        <v>452</v>
      </c>
      <c r="C7" s="204">
        <f>'2-2．属性情報　保有リソースなど'!$H$4</f>
        <v>0</v>
      </c>
      <c r="D7" s="204">
        <f>'2-2．属性情報　保有リソースなど'!$L$4</f>
        <v>0</v>
      </c>
      <c r="E7" s="204">
        <f>'2-2．属性情報　保有リソースなど'!$P$4</f>
        <v>0</v>
      </c>
    </row>
    <row r="8" spans="1:5">
      <c r="A8" s="330"/>
      <c r="B8" s="202" t="s">
        <v>453</v>
      </c>
      <c r="C8" s="205"/>
      <c r="D8" s="205"/>
      <c r="E8" s="205"/>
    </row>
    <row r="9" spans="1:5">
      <c r="A9" s="330"/>
      <c r="B9" s="202" t="s">
        <v>454</v>
      </c>
      <c r="C9" s="205"/>
      <c r="D9" s="205"/>
      <c r="E9" s="205"/>
    </row>
    <row r="10" spans="1:5">
      <c r="A10" s="330"/>
      <c r="B10" s="202" t="s">
        <v>455</v>
      </c>
      <c r="C10" s="205"/>
      <c r="D10" s="205"/>
      <c r="E10" s="205"/>
    </row>
    <row r="11" spans="1:5">
      <c r="A11" s="321" t="s">
        <v>410</v>
      </c>
      <c r="B11" s="197" t="s">
        <v>456</v>
      </c>
      <c r="C11" s="206">
        <f>'2-2．属性情報　保有リソースなど'!$H$5</f>
        <v>0</v>
      </c>
      <c r="D11" s="206">
        <f>'2-2．属性情報　保有リソースなど'!$L$5</f>
        <v>0</v>
      </c>
      <c r="E11" s="206">
        <f>'2-2．属性情報　保有リソースなど'!$P$5</f>
        <v>0</v>
      </c>
    </row>
    <row r="12" spans="1:5">
      <c r="A12" s="321"/>
      <c r="B12" s="201" t="s">
        <v>457</v>
      </c>
      <c r="C12" s="206">
        <f>'2-2．属性情報　保有リソースなど'!$I$5</f>
        <v>0</v>
      </c>
      <c r="D12" s="206">
        <f>'2-2．属性情報　保有リソースなど'!$M$5</f>
        <v>0</v>
      </c>
      <c r="E12" s="206">
        <f>'2-2．属性情報　保有リソースなど'!$Q$5</f>
        <v>0</v>
      </c>
    </row>
    <row r="13" spans="1:5">
      <c r="A13" s="321"/>
      <c r="B13" s="201" t="s">
        <v>454</v>
      </c>
      <c r="C13" s="207"/>
      <c r="D13" s="207"/>
      <c r="E13" s="207"/>
    </row>
    <row r="14" spans="1:5">
      <c r="A14" s="321"/>
      <c r="B14" s="201" t="s">
        <v>455</v>
      </c>
      <c r="C14" s="207"/>
      <c r="D14" s="207"/>
      <c r="E14" s="207"/>
    </row>
    <row r="15" spans="1:5">
      <c r="A15" s="330" t="s">
        <v>412</v>
      </c>
      <c r="B15" s="200" t="s">
        <v>458</v>
      </c>
      <c r="C15" s="208">
        <f>'2-2．属性情報　保有リソースなど'!$H$6</f>
        <v>0</v>
      </c>
      <c r="D15" s="208">
        <f>'2-2．属性情報　保有リソースなど'!$L$6</f>
        <v>0</v>
      </c>
      <c r="E15" s="208">
        <f>'2-2．属性情報　保有リソースなど'!$P$6</f>
        <v>0</v>
      </c>
    </row>
    <row r="16" spans="1:5">
      <c r="A16" s="330"/>
      <c r="B16" s="202" t="s">
        <v>459</v>
      </c>
      <c r="C16" s="208">
        <f>'2-2．属性情報　保有リソースなど'!$I$6</f>
        <v>0</v>
      </c>
      <c r="D16" s="208">
        <f>'2-2．属性情報　保有リソースなど'!$M$6</f>
        <v>0</v>
      </c>
      <c r="E16" s="208">
        <f>'2-2．属性情報　保有リソースなど'!$Q$6</f>
        <v>0</v>
      </c>
    </row>
    <row r="17" spans="1:8">
      <c r="A17" s="330"/>
      <c r="B17" s="202" t="s">
        <v>460</v>
      </c>
      <c r="C17" s="208">
        <f>'2-2．属性情報　保有リソースなど'!$J$6</f>
        <v>0</v>
      </c>
      <c r="D17" s="208">
        <f>'2-2．属性情報　保有リソースなど'!$N$6</f>
        <v>0</v>
      </c>
      <c r="E17" s="208">
        <f>'2-2．属性情報　保有リソースなど'!$R$6</f>
        <v>0</v>
      </c>
    </row>
    <row r="18" spans="1:8">
      <c r="A18" s="330"/>
      <c r="B18" s="202" t="s">
        <v>455</v>
      </c>
      <c r="C18" s="205"/>
      <c r="D18" s="205"/>
      <c r="E18" s="205"/>
    </row>
    <row r="19" spans="1:8">
      <c r="A19" s="331" t="s">
        <v>413</v>
      </c>
      <c r="B19" s="185" t="s">
        <v>592</v>
      </c>
      <c r="C19" s="206">
        <f>'2-2．属性情報　保有リソースなど'!$H$7</f>
        <v>0</v>
      </c>
      <c r="D19" s="206">
        <f>'2-2．属性情報　保有リソースなど'!$L$7</f>
        <v>0</v>
      </c>
      <c r="E19" s="206">
        <f>'2-2．属性情報　保有リソースなど'!$P$7</f>
        <v>0</v>
      </c>
    </row>
    <row r="20" spans="1:8">
      <c r="A20" s="331"/>
      <c r="B20" s="185" t="s">
        <v>461</v>
      </c>
      <c r="C20" s="206">
        <f>'2-2．属性情報　保有リソースなど'!$I$7</f>
        <v>0</v>
      </c>
      <c r="D20" s="206">
        <f>'2-2．属性情報　保有リソースなど'!$M$7</f>
        <v>0</v>
      </c>
      <c r="E20" s="206">
        <f>'2-2．属性情報　保有リソースなど'!$Q$7</f>
        <v>0</v>
      </c>
    </row>
    <row r="21" spans="1:8">
      <c r="A21" s="331"/>
      <c r="B21" s="185" t="s">
        <v>462</v>
      </c>
      <c r="C21" s="206">
        <f>'2-2．属性情報　保有リソースなど'!$J$7</f>
        <v>0</v>
      </c>
      <c r="D21" s="206">
        <f>'2-2．属性情報　保有リソースなど'!$N$7</f>
        <v>0</v>
      </c>
      <c r="E21" s="206">
        <f>'2-2．属性情報　保有リソースなど'!$R$7</f>
        <v>0</v>
      </c>
    </row>
    <row r="22" spans="1:8">
      <c r="A22" s="331"/>
      <c r="B22" s="185" t="s">
        <v>593</v>
      </c>
      <c r="C22" s="206">
        <f>'2-2．属性情報　保有リソースなど'!$K$7</f>
        <v>0</v>
      </c>
      <c r="D22" s="206">
        <f>'2-2．属性情報　保有リソースなど'!$O$7</f>
        <v>0</v>
      </c>
      <c r="E22" s="206">
        <f>'2-2．属性情報　保有リソースなど'!$S$7</f>
        <v>0</v>
      </c>
    </row>
    <row r="25" spans="1:8">
      <c r="A25" s="198" t="s">
        <v>467</v>
      </c>
    </row>
    <row r="26" spans="1:8">
      <c r="B26" s="201" t="s">
        <v>409</v>
      </c>
      <c r="C26" s="206">
        <f t="shared" ref="C26:E26" si="0">C7</f>
        <v>0</v>
      </c>
      <c r="D26" s="206">
        <f t="shared" si="0"/>
        <v>0</v>
      </c>
      <c r="E26" s="206">
        <f t="shared" si="0"/>
        <v>0</v>
      </c>
    </row>
    <row r="27" spans="1:8">
      <c r="B27" s="201" t="s">
        <v>444</v>
      </c>
      <c r="C27" s="206">
        <f t="shared" ref="C27:E28" si="1">C11</f>
        <v>0</v>
      </c>
      <c r="D27" s="206">
        <f t="shared" si="1"/>
        <v>0</v>
      </c>
      <c r="E27" s="206">
        <f t="shared" si="1"/>
        <v>0</v>
      </c>
    </row>
    <row r="28" spans="1:8">
      <c r="B28" s="201" t="s">
        <v>445</v>
      </c>
      <c r="C28" s="206">
        <f t="shared" si="1"/>
        <v>0</v>
      </c>
      <c r="D28" s="206">
        <f t="shared" si="1"/>
        <v>0</v>
      </c>
      <c r="E28" s="206">
        <f t="shared" si="1"/>
        <v>0</v>
      </c>
    </row>
    <row r="30" spans="1:8">
      <c r="C30" s="325" t="s">
        <v>463</v>
      </c>
      <c r="D30" s="325"/>
      <c r="E30" s="325"/>
      <c r="F30" s="326"/>
      <c r="G30" s="326"/>
      <c r="H30" s="326"/>
    </row>
    <row r="31" spans="1:8">
      <c r="C31" s="329"/>
      <c r="D31" s="329"/>
      <c r="E31" s="329"/>
      <c r="F31" s="328" t="s">
        <v>464</v>
      </c>
      <c r="G31" s="328"/>
      <c r="H31" s="328"/>
    </row>
    <row r="32" spans="1:8">
      <c r="C32" s="329"/>
      <c r="D32" s="329"/>
      <c r="E32" s="329"/>
      <c r="F32" s="328"/>
      <c r="G32" s="328"/>
      <c r="H32" s="328"/>
    </row>
    <row r="33" spans="1:8">
      <c r="C33" s="329"/>
      <c r="D33" s="329"/>
      <c r="E33" s="329"/>
      <c r="F33" s="328"/>
      <c r="G33" s="328"/>
      <c r="H33" s="328"/>
    </row>
    <row r="34" spans="1:8">
      <c r="C34" s="329"/>
      <c r="D34" s="329"/>
      <c r="E34" s="329"/>
      <c r="F34" s="328"/>
      <c r="G34" s="328"/>
      <c r="H34" s="328"/>
    </row>
    <row r="35" spans="1:8">
      <c r="C35" s="329"/>
      <c r="D35" s="329"/>
      <c r="E35" s="329"/>
      <c r="F35" s="328"/>
      <c r="G35" s="328"/>
      <c r="H35" s="328"/>
    </row>
    <row r="36" spans="1:8">
      <c r="C36" s="329"/>
      <c r="D36" s="329"/>
      <c r="E36" s="329"/>
      <c r="F36" s="328"/>
      <c r="G36" s="328"/>
      <c r="H36" s="328"/>
    </row>
    <row r="37" spans="1:8">
      <c r="C37" s="329"/>
      <c r="D37" s="329"/>
      <c r="E37" s="329"/>
      <c r="F37" s="328"/>
      <c r="G37" s="328"/>
      <c r="H37" s="328"/>
    </row>
    <row r="38" spans="1:8">
      <c r="C38" s="329"/>
      <c r="D38" s="329"/>
      <c r="E38" s="329"/>
      <c r="F38" s="328"/>
      <c r="G38" s="328"/>
      <c r="H38" s="328"/>
    </row>
    <row r="39" spans="1:8">
      <c r="C39" s="329"/>
      <c r="D39" s="329"/>
      <c r="E39" s="329"/>
      <c r="F39" s="328"/>
      <c r="G39" s="328"/>
      <c r="H39" s="328"/>
    </row>
    <row r="40" spans="1:8">
      <c r="C40" s="329"/>
      <c r="D40" s="329"/>
      <c r="E40" s="329"/>
      <c r="F40" s="328"/>
      <c r="G40" s="328"/>
      <c r="H40" s="328"/>
    </row>
    <row r="41" spans="1:8">
      <c r="C41" s="329"/>
      <c r="D41" s="329"/>
      <c r="E41" s="329"/>
      <c r="F41" s="328"/>
      <c r="G41" s="328"/>
      <c r="H41" s="328"/>
    </row>
    <row r="42" spans="1:8">
      <c r="C42" s="329"/>
      <c r="D42" s="329"/>
      <c r="E42" s="329"/>
      <c r="F42" s="328"/>
      <c r="G42" s="328"/>
      <c r="H42" s="328"/>
    </row>
    <row r="43" spans="1:8">
      <c r="C43" s="329"/>
      <c r="D43" s="329"/>
      <c r="E43" s="329"/>
      <c r="F43" s="328"/>
      <c r="G43" s="328"/>
      <c r="H43" s="328"/>
    </row>
    <row r="46" spans="1:8">
      <c r="A46" s="198" t="s">
        <v>446</v>
      </c>
    </row>
    <row r="47" spans="1:8">
      <c r="B47" s="201" t="s">
        <v>447</v>
      </c>
      <c r="C47" s="209">
        <f t="shared" ref="C47:E49" si="2">C15</f>
        <v>0</v>
      </c>
      <c r="D47" s="209">
        <f t="shared" si="2"/>
        <v>0</v>
      </c>
      <c r="E47" s="209">
        <f t="shared" si="2"/>
        <v>0</v>
      </c>
    </row>
    <row r="48" spans="1:8">
      <c r="B48" s="201" t="s">
        <v>448</v>
      </c>
      <c r="C48" s="209">
        <f t="shared" si="2"/>
        <v>0</v>
      </c>
      <c r="D48" s="209">
        <f t="shared" si="2"/>
        <v>0</v>
      </c>
      <c r="E48" s="209">
        <f t="shared" si="2"/>
        <v>0</v>
      </c>
    </row>
    <row r="49" spans="2:8">
      <c r="B49" s="201" t="s">
        <v>449</v>
      </c>
      <c r="C49" s="209">
        <f t="shared" si="2"/>
        <v>0</v>
      </c>
      <c r="D49" s="209">
        <f t="shared" si="2"/>
        <v>0</v>
      </c>
      <c r="E49" s="209">
        <f t="shared" si="2"/>
        <v>0</v>
      </c>
    </row>
    <row r="51" spans="2:8">
      <c r="C51" s="325" t="s">
        <v>463</v>
      </c>
      <c r="D51" s="325"/>
      <c r="E51" s="325"/>
      <c r="F51" s="326"/>
      <c r="G51" s="326"/>
      <c r="H51" s="326"/>
    </row>
    <row r="52" spans="2:8">
      <c r="C52" s="327"/>
      <c r="D52" s="327"/>
      <c r="E52" s="327"/>
      <c r="F52" s="328" t="s">
        <v>616</v>
      </c>
      <c r="G52" s="328"/>
      <c r="H52" s="328"/>
    </row>
    <row r="53" spans="2:8">
      <c r="C53" s="327"/>
      <c r="D53" s="327"/>
      <c r="E53" s="327"/>
      <c r="F53" s="328"/>
      <c r="G53" s="328"/>
      <c r="H53" s="328"/>
    </row>
    <row r="54" spans="2:8">
      <c r="C54" s="327"/>
      <c r="D54" s="327"/>
      <c r="E54" s="327"/>
      <c r="F54" s="328"/>
      <c r="G54" s="328"/>
      <c r="H54" s="328"/>
    </row>
    <row r="55" spans="2:8">
      <c r="C55" s="327"/>
      <c r="D55" s="327"/>
      <c r="E55" s="327"/>
      <c r="F55" s="328"/>
      <c r="G55" s="328"/>
      <c r="H55" s="328"/>
    </row>
    <row r="56" spans="2:8">
      <c r="C56" s="327"/>
      <c r="D56" s="327"/>
      <c r="E56" s="327"/>
      <c r="F56" s="328"/>
      <c r="G56" s="328"/>
      <c r="H56" s="328"/>
    </row>
    <row r="57" spans="2:8">
      <c r="C57" s="327"/>
      <c r="D57" s="327"/>
      <c r="E57" s="327"/>
      <c r="F57" s="328"/>
      <c r="G57" s="328"/>
      <c r="H57" s="328"/>
    </row>
    <row r="58" spans="2:8">
      <c r="C58" s="327"/>
      <c r="D58" s="327"/>
      <c r="E58" s="327"/>
      <c r="F58" s="328"/>
      <c r="G58" s="328"/>
      <c r="H58" s="328"/>
    </row>
    <row r="59" spans="2:8">
      <c r="C59" s="327"/>
      <c r="D59" s="327"/>
      <c r="E59" s="327"/>
      <c r="F59" s="328"/>
      <c r="G59" s="328"/>
      <c r="H59" s="328"/>
    </row>
    <row r="60" spans="2:8">
      <c r="C60" s="327"/>
      <c r="D60" s="327"/>
      <c r="E60" s="327"/>
      <c r="F60" s="328"/>
      <c r="G60" s="328"/>
      <c r="H60" s="328"/>
    </row>
    <row r="61" spans="2:8">
      <c r="C61" s="327"/>
      <c r="D61" s="327"/>
      <c r="E61" s="327"/>
      <c r="F61" s="328"/>
      <c r="G61" s="328"/>
      <c r="H61" s="328"/>
    </row>
    <row r="62" spans="2:8">
      <c r="C62" s="327"/>
      <c r="D62" s="327"/>
      <c r="E62" s="327"/>
      <c r="F62" s="328"/>
      <c r="G62" s="328"/>
      <c r="H62" s="328"/>
    </row>
    <row r="63" spans="2:8">
      <c r="C63" s="327"/>
      <c r="D63" s="327"/>
      <c r="E63" s="327"/>
      <c r="F63" s="328"/>
      <c r="G63" s="328"/>
      <c r="H63" s="328"/>
    </row>
    <row r="64" spans="2:8">
      <c r="C64" s="327"/>
      <c r="D64" s="327"/>
      <c r="E64" s="327"/>
      <c r="F64" s="328"/>
      <c r="G64" s="328"/>
      <c r="H64" s="328"/>
    </row>
    <row r="67" spans="1:8">
      <c r="A67" s="198" t="s">
        <v>413</v>
      </c>
    </row>
    <row r="68" spans="1:8">
      <c r="B68" s="286" t="s">
        <v>590</v>
      </c>
      <c r="C68" s="206">
        <f t="shared" ref="C68:E71" si="3">C19</f>
        <v>0</v>
      </c>
      <c r="D68" s="206">
        <f t="shared" si="3"/>
        <v>0</v>
      </c>
      <c r="E68" s="206">
        <f t="shared" si="3"/>
        <v>0</v>
      </c>
    </row>
    <row r="69" spans="1:8">
      <c r="B69" s="286" t="s">
        <v>450</v>
      </c>
      <c r="C69" s="206">
        <f t="shared" si="3"/>
        <v>0</v>
      </c>
      <c r="D69" s="206">
        <f t="shared" si="3"/>
        <v>0</v>
      </c>
      <c r="E69" s="206">
        <f t="shared" si="3"/>
        <v>0</v>
      </c>
    </row>
    <row r="70" spans="1:8">
      <c r="B70" s="286" t="s">
        <v>451</v>
      </c>
      <c r="C70" s="206">
        <f t="shared" si="3"/>
        <v>0</v>
      </c>
      <c r="D70" s="206">
        <f t="shared" si="3"/>
        <v>0</v>
      </c>
      <c r="E70" s="206">
        <f t="shared" si="3"/>
        <v>0</v>
      </c>
    </row>
    <row r="71" spans="1:8">
      <c r="B71" s="286" t="s">
        <v>591</v>
      </c>
      <c r="C71" s="206">
        <f t="shared" si="3"/>
        <v>0</v>
      </c>
      <c r="D71" s="206">
        <f t="shared" si="3"/>
        <v>0</v>
      </c>
      <c r="E71" s="206">
        <f t="shared" si="3"/>
        <v>0</v>
      </c>
    </row>
    <row r="73" spans="1:8">
      <c r="C73" s="325" t="s">
        <v>463</v>
      </c>
      <c r="D73" s="325"/>
      <c r="E73" s="325"/>
      <c r="F73" s="326"/>
      <c r="G73" s="326"/>
      <c r="H73" s="326"/>
    </row>
    <row r="74" spans="1:8">
      <c r="C74" s="327"/>
      <c r="D74" s="327"/>
      <c r="E74" s="327"/>
      <c r="F74" s="328" t="s">
        <v>476</v>
      </c>
      <c r="G74" s="328"/>
      <c r="H74" s="328"/>
    </row>
    <row r="75" spans="1:8">
      <c r="C75" s="327"/>
      <c r="D75" s="327"/>
      <c r="E75" s="327"/>
      <c r="F75" s="328"/>
      <c r="G75" s="328"/>
      <c r="H75" s="328"/>
    </row>
    <row r="76" spans="1:8">
      <c r="C76" s="327"/>
      <c r="D76" s="327"/>
      <c r="E76" s="327"/>
      <c r="F76" s="328"/>
      <c r="G76" s="328"/>
      <c r="H76" s="328"/>
    </row>
    <row r="77" spans="1:8">
      <c r="C77" s="327"/>
      <c r="D77" s="327"/>
      <c r="E77" s="327"/>
      <c r="F77" s="328"/>
      <c r="G77" s="328"/>
      <c r="H77" s="328"/>
    </row>
    <row r="78" spans="1:8">
      <c r="C78" s="327"/>
      <c r="D78" s="327"/>
      <c r="E78" s="327"/>
      <c r="F78" s="328"/>
      <c r="G78" s="328"/>
      <c r="H78" s="328"/>
    </row>
    <row r="79" spans="1:8">
      <c r="C79" s="327"/>
      <c r="D79" s="327"/>
      <c r="E79" s="327"/>
      <c r="F79" s="328"/>
      <c r="G79" s="328"/>
      <c r="H79" s="328"/>
    </row>
    <row r="80" spans="1:8">
      <c r="C80" s="327"/>
      <c r="D80" s="327"/>
      <c r="E80" s="327"/>
      <c r="F80" s="328"/>
      <c r="G80" s="328"/>
      <c r="H80" s="328"/>
    </row>
    <row r="81" spans="3:8">
      <c r="C81" s="327"/>
      <c r="D81" s="327"/>
      <c r="E81" s="327"/>
      <c r="F81" s="328"/>
      <c r="G81" s="328"/>
      <c r="H81" s="328"/>
    </row>
    <row r="82" spans="3:8">
      <c r="C82" s="327"/>
      <c r="D82" s="327"/>
      <c r="E82" s="327"/>
      <c r="F82" s="328"/>
      <c r="G82" s="328"/>
      <c r="H82" s="328"/>
    </row>
    <row r="83" spans="3:8">
      <c r="C83" s="327"/>
      <c r="D83" s="327"/>
      <c r="E83" s="327"/>
      <c r="F83" s="328"/>
      <c r="G83" s="328"/>
      <c r="H83" s="328"/>
    </row>
    <row r="84" spans="3:8">
      <c r="C84" s="327"/>
      <c r="D84" s="327"/>
      <c r="E84" s="327"/>
      <c r="F84" s="328"/>
      <c r="G84" s="328"/>
      <c r="H84" s="328"/>
    </row>
    <row r="85" spans="3:8">
      <c r="C85" s="327"/>
      <c r="D85" s="327"/>
      <c r="E85" s="327"/>
      <c r="F85" s="328"/>
      <c r="G85" s="328"/>
      <c r="H85" s="328"/>
    </row>
    <row r="86" spans="3:8">
      <c r="C86" s="327"/>
      <c r="D86" s="327"/>
      <c r="E86" s="327"/>
      <c r="F86" s="328"/>
      <c r="G86" s="328"/>
      <c r="H86" s="328"/>
    </row>
  </sheetData>
  <mergeCells count="16">
    <mergeCell ref="F30:H30"/>
    <mergeCell ref="A7:A10"/>
    <mergeCell ref="A11:A14"/>
    <mergeCell ref="A15:A18"/>
    <mergeCell ref="A19:A22"/>
    <mergeCell ref="C30:E30"/>
    <mergeCell ref="C73:E73"/>
    <mergeCell ref="F73:H73"/>
    <mergeCell ref="C74:E86"/>
    <mergeCell ref="F74:H86"/>
    <mergeCell ref="C31:E43"/>
    <mergeCell ref="F31:H43"/>
    <mergeCell ref="C51:E51"/>
    <mergeCell ref="F51:H51"/>
    <mergeCell ref="C52:E64"/>
    <mergeCell ref="F52:H64"/>
  </mergeCells>
  <phoneticPr fontId="9"/>
  <pageMargins left="0.23622047244094491" right="0.23622047244094491" top="0.74803149606299213" bottom="0.74803149606299213" header="0.31496062992125984" footer="0.31496062992125984"/>
  <pageSetup paperSize="9" scale="55" orientation="portrait" r:id="rId1"/>
  <headerFooter>
    <oddHeader>&amp;L&amp;A&amp;R&amp;F</oddHeader>
    <oddFooter>&amp;P / &amp;N ページ</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74D19-E2AA-4FE6-BB31-17AB269B7884}">
  <sheetPr>
    <pageSetUpPr fitToPage="1"/>
  </sheetPr>
  <dimension ref="A1:J19"/>
  <sheetViews>
    <sheetView workbookViewId="0"/>
  </sheetViews>
  <sheetFormatPr defaultRowHeight="15.75" outlineLevelCol="1"/>
  <cols>
    <col min="1" max="1" width="3.5" style="2" customWidth="1"/>
    <col min="2" max="2" width="15.625" style="1" customWidth="1"/>
    <col min="3" max="3" width="6.25" style="1" customWidth="1"/>
    <col min="4" max="4" width="36" style="1" bestFit="1" customWidth="1"/>
    <col min="5" max="6" width="74.125" style="1" customWidth="1" outlineLevel="1"/>
    <col min="7" max="7" width="36.75" style="1" bestFit="1" customWidth="1"/>
    <col min="8" max="8" width="7.875" style="1" customWidth="1"/>
    <col min="9" max="9" width="34" style="1" customWidth="1"/>
    <col min="10" max="10" width="29.25" style="43" customWidth="1"/>
    <col min="11" max="16384" width="9" style="1"/>
  </cols>
  <sheetData>
    <row r="1" spans="1:10" s="61" customFormat="1">
      <c r="A1" s="61" t="s">
        <v>705</v>
      </c>
      <c r="G1" s="61" t="s">
        <v>234</v>
      </c>
      <c r="J1" s="63"/>
    </row>
    <row r="2" spans="1:10" s="61" customFormat="1">
      <c r="A2" s="227"/>
      <c r="I2" s="61" t="s">
        <v>230</v>
      </c>
      <c r="J2" s="63"/>
    </row>
    <row r="3" spans="1:10" s="3" customFormat="1" ht="31.5">
      <c r="A3" s="47"/>
      <c r="B3" s="47" t="s">
        <v>0</v>
      </c>
      <c r="C3" s="56" t="s">
        <v>36</v>
      </c>
      <c r="D3" s="47" t="s">
        <v>1</v>
      </c>
      <c r="E3" s="47" t="s">
        <v>93</v>
      </c>
      <c r="F3" s="47" t="s">
        <v>94</v>
      </c>
      <c r="G3" s="47" t="s">
        <v>2</v>
      </c>
      <c r="H3" s="54" t="s">
        <v>28</v>
      </c>
      <c r="I3" s="5" t="s">
        <v>29</v>
      </c>
      <c r="J3" s="43" t="s">
        <v>224</v>
      </c>
    </row>
    <row r="4" spans="1:10" ht="31.5">
      <c r="A4" s="332" t="s">
        <v>3</v>
      </c>
      <c r="B4" s="332" t="s">
        <v>4</v>
      </c>
      <c r="C4" s="57">
        <v>1</v>
      </c>
      <c r="D4" s="49" t="s">
        <v>5</v>
      </c>
      <c r="E4" s="287" t="s">
        <v>578</v>
      </c>
      <c r="F4" s="287" t="s">
        <v>622</v>
      </c>
      <c r="G4" s="49" t="s">
        <v>6</v>
      </c>
      <c r="H4" s="53"/>
      <c r="I4" s="55"/>
      <c r="J4" s="333" t="s">
        <v>225</v>
      </c>
    </row>
    <row r="5" spans="1:10">
      <c r="A5" s="332"/>
      <c r="B5" s="332"/>
      <c r="C5" s="58">
        <v>2</v>
      </c>
      <c r="D5" s="51" t="s">
        <v>7</v>
      </c>
      <c r="E5" s="287" t="s">
        <v>201</v>
      </c>
      <c r="F5" s="287" t="s">
        <v>691</v>
      </c>
      <c r="G5" s="51" t="s">
        <v>6</v>
      </c>
      <c r="H5" s="53"/>
      <c r="I5" s="55"/>
      <c r="J5" s="333"/>
    </row>
    <row r="6" spans="1:10" ht="31.5">
      <c r="A6" s="332"/>
      <c r="B6" s="332"/>
      <c r="C6" s="57">
        <v>3</v>
      </c>
      <c r="D6" s="49" t="s">
        <v>8</v>
      </c>
      <c r="E6" s="287" t="s">
        <v>203</v>
      </c>
      <c r="F6" s="287" t="s">
        <v>692</v>
      </c>
      <c r="G6" s="49" t="s">
        <v>6</v>
      </c>
      <c r="H6" s="53"/>
      <c r="I6" s="55"/>
      <c r="J6" s="333"/>
    </row>
    <row r="7" spans="1:10" ht="31.5">
      <c r="A7" s="332"/>
      <c r="B7" s="332"/>
      <c r="C7" s="58">
        <v>4</v>
      </c>
      <c r="D7" s="51" t="s">
        <v>9</v>
      </c>
      <c r="E7" s="301" t="s">
        <v>579</v>
      </c>
      <c r="F7" s="287" t="s">
        <v>693</v>
      </c>
      <c r="G7" s="51" t="s">
        <v>6</v>
      </c>
      <c r="H7" s="53"/>
      <c r="I7" s="55"/>
      <c r="J7" s="333"/>
    </row>
    <row r="8" spans="1:10" ht="31.5">
      <c r="A8" s="332"/>
      <c r="B8" s="332"/>
      <c r="C8" s="57">
        <v>5</v>
      </c>
      <c r="D8" s="49" t="s">
        <v>10</v>
      </c>
      <c r="E8" s="287" t="s">
        <v>684</v>
      </c>
      <c r="F8" s="287" t="s">
        <v>694</v>
      </c>
      <c r="G8" s="49" t="s">
        <v>6</v>
      </c>
      <c r="H8" s="53"/>
      <c r="I8" s="55"/>
      <c r="J8" s="333"/>
    </row>
    <row r="9" spans="1:10" ht="31.5">
      <c r="A9" s="332"/>
      <c r="B9" s="51" t="s">
        <v>192</v>
      </c>
      <c r="C9" s="59">
        <v>6</v>
      </c>
      <c r="D9" s="51" t="s">
        <v>109</v>
      </c>
      <c r="E9" s="287" t="s">
        <v>685</v>
      </c>
      <c r="F9" s="287" t="s">
        <v>695</v>
      </c>
      <c r="G9" s="51" t="s">
        <v>193</v>
      </c>
      <c r="H9" s="53"/>
      <c r="I9" s="55"/>
      <c r="J9" s="43" t="s">
        <v>226</v>
      </c>
    </row>
    <row r="10" spans="1:10" ht="31.5">
      <c r="A10" s="332"/>
      <c r="B10" s="332" t="s">
        <v>11</v>
      </c>
      <c r="C10" s="60">
        <v>9</v>
      </c>
      <c r="D10" s="246" t="s">
        <v>12</v>
      </c>
      <c r="E10" s="287" t="s">
        <v>664</v>
      </c>
      <c r="F10" s="287" t="s">
        <v>696</v>
      </c>
      <c r="G10" s="246" t="s">
        <v>13</v>
      </c>
      <c r="H10" s="64"/>
      <c r="I10" s="58"/>
    </row>
    <row r="11" spans="1:10" ht="63">
      <c r="A11" s="332"/>
      <c r="B11" s="332"/>
      <c r="C11" s="245">
        <v>10</v>
      </c>
      <c r="D11" s="247" t="s">
        <v>14</v>
      </c>
      <c r="E11" s="287" t="s">
        <v>686</v>
      </c>
      <c r="F11" s="287" t="s">
        <v>697</v>
      </c>
      <c r="G11" s="247" t="s">
        <v>15</v>
      </c>
      <c r="H11" s="64"/>
      <c r="I11" s="58"/>
      <c r="J11" s="43" t="s">
        <v>227</v>
      </c>
    </row>
    <row r="12" spans="1:10" ht="31.5">
      <c r="A12" s="332"/>
      <c r="B12" s="332"/>
      <c r="C12" s="60">
        <v>11</v>
      </c>
      <c r="D12" s="246" t="s">
        <v>16</v>
      </c>
      <c r="E12" s="287" t="s">
        <v>687</v>
      </c>
      <c r="F12" s="287" t="s">
        <v>698</v>
      </c>
      <c r="G12" s="246" t="s">
        <v>15</v>
      </c>
      <c r="H12" s="64"/>
      <c r="I12" s="58"/>
      <c r="J12" s="43" t="s">
        <v>227</v>
      </c>
    </row>
    <row r="13" spans="1:10" ht="47.25">
      <c r="A13" s="334" t="s">
        <v>17</v>
      </c>
      <c r="B13" s="334" t="s">
        <v>18</v>
      </c>
      <c r="C13" s="59">
        <v>5</v>
      </c>
      <c r="D13" s="51" t="s">
        <v>19</v>
      </c>
      <c r="E13" s="287" t="s">
        <v>215</v>
      </c>
      <c r="F13" s="287" t="s">
        <v>699</v>
      </c>
      <c r="G13" s="51" t="s">
        <v>20</v>
      </c>
      <c r="H13" s="53"/>
      <c r="I13" s="55"/>
      <c r="J13" s="43" t="s">
        <v>226</v>
      </c>
    </row>
    <row r="14" spans="1:10" ht="31.5">
      <c r="A14" s="334"/>
      <c r="B14" s="334"/>
      <c r="C14" s="60">
        <v>6</v>
      </c>
      <c r="D14" s="49" t="s">
        <v>21</v>
      </c>
      <c r="E14" s="287" t="s">
        <v>217</v>
      </c>
      <c r="F14" s="287" t="s">
        <v>700</v>
      </c>
      <c r="G14" s="49" t="s">
        <v>15</v>
      </c>
      <c r="H14" s="53"/>
      <c r="I14" s="55"/>
      <c r="J14" s="43" t="s">
        <v>227</v>
      </c>
    </row>
    <row r="15" spans="1:10" ht="31.5">
      <c r="A15" s="334"/>
      <c r="B15" s="334" t="s">
        <v>22</v>
      </c>
      <c r="C15" s="59">
        <v>6</v>
      </c>
      <c r="D15" s="51" t="s">
        <v>23</v>
      </c>
      <c r="E15" s="287" t="s">
        <v>688</v>
      </c>
      <c r="F15" s="287" t="s">
        <v>701</v>
      </c>
      <c r="G15" s="51" t="s">
        <v>228</v>
      </c>
      <c r="H15" s="64"/>
      <c r="I15" s="58"/>
    </row>
    <row r="16" spans="1:10" ht="31.5">
      <c r="A16" s="334"/>
      <c r="B16" s="334"/>
      <c r="C16" s="60">
        <v>7</v>
      </c>
      <c r="D16" s="49" t="s">
        <v>24</v>
      </c>
      <c r="E16" s="287" t="s">
        <v>689</v>
      </c>
      <c r="F16" s="287" t="s">
        <v>701</v>
      </c>
      <c r="G16" s="49" t="s">
        <v>229</v>
      </c>
      <c r="H16" s="64"/>
      <c r="I16" s="58"/>
    </row>
    <row r="17" spans="1:10" ht="31.5">
      <c r="A17" s="334"/>
      <c r="B17" s="334"/>
      <c r="C17" s="59">
        <v>8</v>
      </c>
      <c r="D17" s="51" t="s">
        <v>25</v>
      </c>
      <c r="E17" s="287" t="s">
        <v>690</v>
      </c>
      <c r="F17" s="287" t="s">
        <v>702</v>
      </c>
      <c r="G17" s="51" t="s">
        <v>20</v>
      </c>
      <c r="H17" s="64"/>
      <c r="I17" s="58"/>
      <c r="J17" s="43" t="s">
        <v>226</v>
      </c>
    </row>
    <row r="18" spans="1:10">
      <c r="B18" s="1" t="s">
        <v>26</v>
      </c>
    </row>
    <row r="19" spans="1:10">
      <c r="B19" s="1" t="s">
        <v>617</v>
      </c>
    </row>
  </sheetData>
  <mergeCells count="7">
    <mergeCell ref="A4:A12"/>
    <mergeCell ref="B4:B8"/>
    <mergeCell ref="J4:J8"/>
    <mergeCell ref="B10:B12"/>
    <mergeCell ref="A13:A17"/>
    <mergeCell ref="B13:B14"/>
    <mergeCell ref="B15:B17"/>
  </mergeCells>
  <phoneticPr fontId="9"/>
  <pageMargins left="0.23622047244094491" right="0.23622047244094491" top="0.74803149606299213" bottom="0.74803149606299213" header="0.31496062992125984" footer="0.31496062992125984"/>
  <pageSetup paperSize="9" scale="77" orientation="landscape" r:id="rId1"/>
  <headerFooter>
    <oddHeader>&amp;L&amp;A&amp;R&amp;F</oddHeader>
    <oddFooter>&amp;P / &amp;N ページ</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175323BD-20F7-442B-BFFD-9BEAEF03B41F}">
          <x14:formula1>
            <xm:f>リスト!$F$2:$F$4</xm:f>
          </x14:formula1>
          <xm:sqref>H4:H17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C2286-7D0E-4EAA-AB2C-C09D3218F0C1}">
  <sheetPr>
    <pageSetUpPr fitToPage="1"/>
  </sheetPr>
  <dimension ref="A1:G11"/>
  <sheetViews>
    <sheetView workbookViewId="0"/>
  </sheetViews>
  <sheetFormatPr defaultRowHeight="15.75"/>
  <cols>
    <col min="1" max="1" width="12.75" style="1" customWidth="1"/>
    <col min="2" max="2" width="14.375" style="1" customWidth="1"/>
    <col min="3" max="3" width="14.875" style="1" bestFit="1" customWidth="1"/>
    <col min="4" max="4" width="9.375" style="1" hidden="1" customWidth="1"/>
    <col min="5" max="5" width="9.375" style="1" bestFit="1" customWidth="1"/>
    <col min="6" max="6" width="78" style="1" customWidth="1"/>
    <col min="7" max="7" width="57.375" style="17" bestFit="1" customWidth="1"/>
    <col min="8" max="16384" width="9" style="1"/>
  </cols>
  <sheetData>
    <row r="1" spans="1:7">
      <c r="A1" s="61" t="s">
        <v>705</v>
      </c>
    </row>
    <row r="2" spans="1:7" s="6" customFormat="1">
      <c r="C2" s="7" t="s">
        <v>38</v>
      </c>
      <c r="D2" s="8" t="s">
        <v>39</v>
      </c>
      <c r="E2" s="15" t="s">
        <v>39</v>
      </c>
      <c r="F2" s="16" t="s">
        <v>51</v>
      </c>
      <c r="G2" s="62" t="s">
        <v>439</v>
      </c>
    </row>
    <row r="3" spans="1:7">
      <c r="A3" s="335" t="s">
        <v>40</v>
      </c>
      <c r="B3" s="336"/>
      <c r="C3" s="248" t="s">
        <v>41</v>
      </c>
      <c r="D3" s="341">
        <f>SUM(E3:E5)</f>
        <v>30</v>
      </c>
      <c r="E3" s="249">
        <v>10</v>
      </c>
      <c r="F3" s="244"/>
      <c r="G3" s="62" t="s">
        <v>618</v>
      </c>
    </row>
    <row r="4" spans="1:7">
      <c r="A4" s="337"/>
      <c r="B4" s="338"/>
      <c r="C4" s="248" t="s">
        <v>42</v>
      </c>
      <c r="D4" s="342"/>
      <c r="E4" s="249">
        <v>10</v>
      </c>
      <c r="F4" s="244"/>
      <c r="G4" s="62" t="s">
        <v>619</v>
      </c>
    </row>
    <row r="5" spans="1:7">
      <c r="A5" s="339"/>
      <c r="B5" s="340"/>
      <c r="C5" s="248" t="s">
        <v>43</v>
      </c>
      <c r="D5" s="343"/>
      <c r="E5" s="249">
        <v>10</v>
      </c>
      <c r="F5" s="244"/>
      <c r="G5" s="62" t="s">
        <v>620</v>
      </c>
    </row>
    <row r="6" spans="1:7">
      <c r="A6" s="344" t="s">
        <v>44</v>
      </c>
      <c r="B6" s="345" t="s">
        <v>607</v>
      </c>
      <c r="C6" s="248" t="s">
        <v>45</v>
      </c>
      <c r="D6" s="341">
        <f>SUM(E6:E7)</f>
        <v>40</v>
      </c>
      <c r="E6" s="249">
        <v>20</v>
      </c>
      <c r="F6" s="244"/>
      <c r="G6" s="62"/>
    </row>
    <row r="7" spans="1:7">
      <c r="A7" s="344"/>
      <c r="B7" s="346"/>
      <c r="C7" s="248" t="s">
        <v>46</v>
      </c>
      <c r="D7" s="343"/>
      <c r="E7" s="249">
        <v>20</v>
      </c>
      <c r="F7" s="244"/>
      <c r="G7" s="62"/>
    </row>
    <row r="8" spans="1:7">
      <c r="A8" s="344"/>
      <c r="B8" s="9" t="s">
        <v>47</v>
      </c>
      <c r="C8" s="248" t="s">
        <v>47</v>
      </c>
      <c r="D8" s="250">
        <f>SUM(E8)</f>
        <v>30</v>
      </c>
      <c r="E8" s="249">
        <v>30</v>
      </c>
      <c r="F8" s="244"/>
      <c r="G8" s="62" t="s">
        <v>621</v>
      </c>
    </row>
    <row r="9" spans="1:7" hidden="1">
      <c r="A9" s="8" t="s">
        <v>48</v>
      </c>
      <c r="B9" s="251"/>
      <c r="C9" s="53"/>
      <c r="D9" s="251"/>
      <c r="E9" s="252">
        <f>SUM(E3:E5)</f>
        <v>30</v>
      </c>
      <c r="F9" s="6"/>
      <c r="G9" s="62"/>
    </row>
    <row r="10" spans="1:7" hidden="1">
      <c r="A10" s="8" t="s">
        <v>49</v>
      </c>
      <c r="B10" s="251"/>
      <c r="C10" s="53"/>
      <c r="D10" s="251"/>
      <c r="E10" s="252">
        <f>SUM(E6:E8)</f>
        <v>70</v>
      </c>
      <c r="F10" s="6"/>
      <c r="G10" s="62"/>
    </row>
    <row r="11" spans="1:7">
      <c r="A11" s="8" t="s">
        <v>50</v>
      </c>
      <c r="B11" s="251"/>
      <c r="C11" s="53"/>
      <c r="D11" s="251"/>
      <c r="E11" s="252">
        <f>SUM(E3:E8)</f>
        <v>100</v>
      </c>
      <c r="F11" s="62" t="s">
        <v>52</v>
      </c>
      <c r="G11" s="62"/>
    </row>
  </sheetData>
  <mergeCells count="5">
    <mergeCell ref="A3:B5"/>
    <mergeCell ref="D3:D5"/>
    <mergeCell ref="A6:A8"/>
    <mergeCell ref="B6:B7"/>
    <mergeCell ref="D6:D7"/>
  </mergeCells>
  <phoneticPr fontId="9"/>
  <pageMargins left="0.23622047244094491" right="0.23622047244094491" top="0.74803149606299213" bottom="0.74803149606299213" header="0.31496062992125984" footer="0.31496062992125984"/>
  <pageSetup paperSize="9" scale="71" fitToHeight="0" orientation="landscape" r:id="rId1"/>
  <headerFooter>
    <oddHeader>&amp;L&amp;A&amp;R&amp;F</oddHeader>
    <oddFooter>&amp;P / &amp;N ページ</oddFooter>
  </headerFooter>
  <ignoredErrors>
    <ignoredError sqref="D6:D7 D3 D4 D5 D9:E11 D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c Y s 3 U c o 4 n a 2 o A A A A + A A A A B I A H A B D b 2 5 m a W c v U G F j a 2 F n Z S 5 4 b W w g o h g A K K A U A A A A A A A A A A A A A A A A A A A A A A A A A A A A h Y / R C o I w G I V f R X b v N s 1 Q 5 H d e d B c J Q h D d j r V 0 p T P c b L 5 b F z 1 S r 5 B Q V n d d n s N 3 4 D u P 2 x 3 y s W 2 8 q + y N 6 n S G A k y R J 7 X o D k p X G R r s 0 U 9 Q z q D k 4 s w r 6 U 2 w N u l o V I Z q a y 8 p I c 4 5 7 B a 4 6 y s S U h q Q f b H Z i l q 2 3 F f a W K 6 F R J / V 4 f 8 K M d i 9 Z F i I 4 w Q v 4 4 j i K A m A z D U U S n + R c D L G F M h P C a u h s U M v 2 Y n 7 6 x L I H I G 8 X 7 A n U E s D B B Q A A g A I A H G L N 1 E 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x i z d R K I p H u A 4 A A A A R A A A A E w A c A E Z v c m 1 1 b G F z L 1 N l Y 3 R p b 2 4 x L m 0 g o h g A K K A U A A A A A A A A A A A A A A A A A A A A A A A A A A A A K 0 5 N L s n M z 1 M I h t C G 1 g B Q S w E C L Q A U A A I A C A B x i z d R y j i d r a g A A A D 4 A A A A E g A A A A A A A A A A A A A A A A A A A A A A Q 2 9 u Z m l n L 1 B h Y 2 t h Z 2 U u e G 1 s U E s B A i 0 A F A A C A A g A c Y s 3 U Q / K 6 a u k A A A A 6 Q A A A B M A A A A A A A A A A A A A A A A A 9 A A A A F t D b 2 5 0 Z W 5 0 X 1 R 5 c G V z X S 5 4 b W x Q S w E C L Q A U A A I A C A B x i z d R 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6 9 U Y w d n f D k m X g E s 0 4 i 1 S t Q A A A A A C A A A A A A A D Z g A A w A A A A B A A A A D v r Y + 4 k B X + p t a 4 i O r 1 Q h l 8 A A A A A A S A A A C g A A A A E A A A A I K W h q a 3 z L 3 U D E b I o V s F f 7 J Q A A A A h H U e 1 R / o F o Q E u v a d f L j J 3 8 A 8 t 5 U p q o p 7 o u o t i l O v o g 4 d w r s 4 H k H L L a D P K 3 k i c / F U M s N J q H M C B C 5 t j O Q P y L p / x p s k F a C Z i b 6 b V u Y / M R Z s r X I U A A A A 4 K a 5 Q V f O 9 s R O e g M z H x p d h l O / x K E = < / D a t a M a s h u p > 
</file>

<file path=customXml/itemProps1.xml><?xml version="1.0" encoding="utf-8"?>
<ds:datastoreItem xmlns:ds="http://schemas.openxmlformats.org/officeDocument/2006/customXml" ds:itemID="{9CC49372-9BBC-44FE-9C56-E77071FC6A5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5</vt:i4>
      </vt:variant>
    </vt:vector>
  </HeadingPairs>
  <TitlesOfParts>
    <vt:vector size="30" baseType="lpstr">
      <vt:lpstr>リスト</vt:lpstr>
      <vt:lpstr>表紙</vt:lpstr>
      <vt:lpstr>はじめに</vt:lpstr>
      <vt:lpstr>はじめに（続き）</vt:lpstr>
      <vt:lpstr>2-1．属性情報　機能システム</vt:lpstr>
      <vt:lpstr>2-2．属性情報　保有リソースなど</vt:lpstr>
      <vt:lpstr>2-3．分析　保有リソースなど</vt:lpstr>
      <vt:lpstr>2-4．評価項目　対象外項目と理由</vt:lpstr>
      <vt:lpstr>2-5．評価項目　分類ごとの配点と理由</vt:lpstr>
      <vt:lpstr>2-6．評価項目　項目ごとの重みと根拠</vt:lpstr>
      <vt:lpstr>2-7．評価項目　評価　機能システム</vt:lpstr>
      <vt:lpstr>2-8．評価結果　機能システム</vt:lpstr>
      <vt:lpstr>2-1．属性情報　機能システム（記入例）</vt:lpstr>
      <vt:lpstr>2-2．属性情報　保有リソースなど（記入例）</vt:lpstr>
      <vt:lpstr>2-3．分析　保有リソースなど（記入例）</vt:lpstr>
      <vt:lpstr>2-4．評価項目　対象外項目と理由 (記入例)</vt:lpstr>
      <vt:lpstr>2-5．評価項目　分類ごとの配点と理由(記入例)</vt:lpstr>
      <vt:lpstr>2-6．評価項目　項目ごとの重みと根拠 (記入例)</vt:lpstr>
      <vt:lpstr>2-7．評価項目　評価　機能システム (記入例)</vt:lpstr>
      <vt:lpstr>2-8．評価結果　機能システム (記入例)</vt:lpstr>
      <vt:lpstr>利用許諾</vt:lpstr>
      <vt:lpstr>改版履歴</vt:lpstr>
      <vt:lpstr>以降はTEMPにつき直接記入しない⇒</vt:lpstr>
      <vt:lpstr>評価項目　機能システム（DX）</vt:lpstr>
      <vt:lpstr>評価項目　機能システム（基礎）</vt:lpstr>
      <vt:lpstr>'2-7．評価項目　評価　機能システム'!Print_Titles</vt:lpstr>
      <vt:lpstr>'2-7．評価項目　評価　機能システム (記入例)'!Print_Titles</vt:lpstr>
      <vt:lpstr>'はじめに（続き）'!Print_Titles</vt:lpstr>
      <vt:lpstr>'評価項目　機能システム（DX）'!Print_Titles</vt:lpstr>
      <vt:lpstr>'評価項目　機能システム（基礎）'!Print_Titles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2020-08-28T08:20:50Z</dcterms:created>
  <dcterms:modified xsi:type="dcterms:W3CDTF">2023-05-11T07:08:34Z</dcterms:modified>
</cp:coreProperties>
</file>