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pa-fs01\ipa2\インフラサービスグループ\2025\10_各プロジェクト\2025.02_クラウド調達\14_戦略コミュニケーション\"/>
    </mc:Choice>
  </mc:AlternateContent>
  <xr:revisionPtr revIDLastSave="0" documentId="13_ncr:1_{32BC8E66-B7F4-4413-B426-E5D3787E34E9}" xr6:coauthVersionLast="47" xr6:coauthVersionMax="47" xr10:uidLastSave="{00000000-0000-0000-0000-000000000000}"/>
  <bookViews>
    <workbookView xWindow="-120" yWindow="-16320" windowWidth="29040" windowHeight="16440" tabRatio="629" xr2:uid="{00000000-000D-0000-FFFF-FFFF00000000}"/>
  </bookViews>
  <sheets>
    <sheet name="（様式5）入札内訳書（算定明細書）" sheetId="9" r:id="rId1"/>
  </sheets>
  <definedNames>
    <definedName name="_xlnm.Print_Area" localSheetId="0">'（様式5）入札内訳書（算定明細書）'!$A$1:$I$42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9" l="1"/>
  <c r="H6" i="9"/>
  <c r="H5" i="9"/>
  <c r="H7" i="9" l="1"/>
  <c r="C38" i="9"/>
  <c r="D23" i="9" l="1"/>
  <c r="D24" i="9" s="1"/>
  <c r="E25" i="9" l="1"/>
  <c r="E23" i="9" l="1"/>
  <c r="H30" i="9" l="1"/>
  <c r="I41" i="9" s="1"/>
</calcChain>
</file>

<file path=xl/sharedStrings.xml><?xml version="1.0" encoding="utf-8"?>
<sst xmlns="http://schemas.openxmlformats.org/spreadsheetml/2006/main" count="61" uniqueCount="58">
  <si>
    <t>定価 想定利用料の計算式</t>
    <rPh sb="0" eb="2">
      <t>テイカ</t>
    </rPh>
    <rPh sb="3" eb="5">
      <t>ソウテイ</t>
    </rPh>
    <rPh sb="5" eb="8">
      <t>リヨウリョウ</t>
    </rPh>
    <rPh sb="9" eb="12">
      <t>ケイサンシキ</t>
    </rPh>
    <phoneticPr fontId="1"/>
  </si>
  <si>
    <t>利用月</t>
    <rPh sb="0" eb="2">
      <t>リヨウ</t>
    </rPh>
    <rPh sb="2" eb="3">
      <t>ツキ</t>
    </rPh>
    <phoneticPr fontId="1"/>
  </si>
  <si>
    <t>月額固定分 合計</t>
    <rPh sb="0" eb="2">
      <t>ゲツガク</t>
    </rPh>
    <rPh sb="2" eb="4">
      <t>コテイ</t>
    </rPh>
    <rPh sb="4" eb="5">
      <t>ブン</t>
    </rPh>
    <rPh sb="6" eb="8">
      <t>ゴウケイ</t>
    </rPh>
    <phoneticPr fontId="1"/>
  </si>
  <si>
    <t>割引/割増率</t>
    <rPh sb="0" eb="2">
      <t>ワリビキ</t>
    </rPh>
    <rPh sb="3" eb="5">
      <t>ワリマ</t>
    </rPh>
    <rPh sb="5" eb="6">
      <t>リツ</t>
    </rPh>
    <phoneticPr fontId="1"/>
  </si>
  <si>
    <t>①クラウドサービスの利用料金（従量課金分）</t>
    <phoneticPr fontId="1"/>
  </si>
  <si>
    <t>従量課金分 合計</t>
    <phoneticPr fontId="1"/>
  </si>
  <si>
    <t>通信費用等10%</t>
    <phoneticPr fontId="1"/>
  </si>
  <si>
    <t>金額</t>
    <rPh sb="0" eb="2">
      <t>キンガク</t>
    </rPh>
    <phoneticPr fontId="1"/>
  </si>
  <si>
    <t>合計金額</t>
    <rPh sb="0" eb="2">
      <t>ゴウケイ</t>
    </rPh>
    <phoneticPr fontId="1"/>
  </si>
  <si>
    <t>項目</t>
    <rPh sb="0" eb="2">
      <t>コウモク</t>
    </rPh>
    <phoneticPr fontId="1"/>
  </si>
  <si>
    <t>※小数点第三位以下切り捨て</t>
    <phoneticPr fontId="1"/>
  </si>
  <si>
    <t>端数処理方式</t>
    <rPh sb="4" eb="6">
      <t>ホウシキ</t>
    </rPh>
    <phoneticPr fontId="1"/>
  </si>
  <si>
    <t>月額固定分
（円貨、税抜）</t>
    <phoneticPr fontId="1"/>
  </si>
  <si>
    <t>割引額</t>
    <phoneticPr fontId="1"/>
  </si>
  <si>
    <t>対象</t>
    <rPh sb="0" eb="2">
      <t>タイショウ</t>
    </rPh>
    <phoneticPr fontId="1"/>
  </si>
  <si>
    <t>端数処理
方式</t>
    <rPh sb="5" eb="7">
      <t>ホウシキ</t>
    </rPh>
    <phoneticPr fontId="1"/>
  </si>
  <si>
    <t>有効
小数位</t>
    <rPh sb="0" eb="2">
      <t>ユウコウ</t>
    </rPh>
    <rPh sb="3" eb="5">
      <t>ショウスウ</t>
    </rPh>
    <rPh sb="5" eb="6">
      <t>クライ</t>
    </rPh>
    <phoneticPr fontId="1"/>
  </si>
  <si>
    <t>1)米ドル</t>
    <phoneticPr fontId="1"/>
  </si>
  <si>
    <t>※下記の色の塗りつぶしセル以外には変更を加えないこと
※小数に対する端数処理の方式を選択すること
※端数処理した結果の有効桁数を記入すること</t>
    <rPh sb="34" eb="36">
      <t>ハスウ</t>
    </rPh>
    <rPh sb="36" eb="38">
      <t>ショリ</t>
    </rPh>
    <rPh sb="39" eb="41">
      <t>ホウシキ</t>
    </rPh>
    <rPh sb="42" eb="44">
      <t>センタク</t>
    </rPh>
    <rPh sb="50" eb="52">
      <t>ハスウ</t>
    </rPh>
    <rPh sb="52" eb="54">
      <t>ショリ</t>
    </rPh>
    <rPh sb="56" eb="58">
      <t>ケッカ</t>
    </rPh>
    <rPh sb="59" eb="61">
      <t>ユウコウ</t>
    </rPh>
    <rPh sb="61" eb="63">
      <t>ケタスウ</t>
    </rPh>
    <rPh sb="64" eb="66">
      <t>キニュウ</t>
    </rPh>
    <phoneticPr fontId="1"/>
  </si>
  <si>
    <t>入札書への記載金額↓</t>
    <phoneticPr fontId="1"/>
  </si>
  <si>
    <t>※端数処理により整数とすること</t>
    <rPh sb="1" eb="3">
      <t>ハスウ</t>
    </rPh>
    <rPh sb="3" eb="5">
      <t>ショリ</t>
    </rPh>
    <phoneticPr fontId="1"/>
  </si>
  <si>
    <t>割引額計算時の
割引/割増率の被数</t>
    <rPh sb="0" eb="3">
      <t>ワリビキガク</t>
    </rPh>
    <rPh sb="3" eb="5">
      <t>ケイサン</t>
    </rPh>
    <rPh sb="5" eb="6">
      <t>ジ</t>
    </rPh>
    <rPh sb="15" eb="16">
      <t>ヒ</t>
    </rPh>
    <rPh sb="16" eb="17">
      <t>スウ</t>
    </rPh>
    <phoneticPr fontId="1"/>
  </si>
  <si>
    <t>切り捨て</t>
  </si>
  <si>
    <t>1)米ドル</t>
  </si>
  <si>
    <t>･･･C</t>
    <phoneticPr fontId="1"/>
  </si>
  <si>
    <t>･･･B</t>
    <phoneticPr fontId="1"/>
  </si>
  <si>
    <t>･･･A</t>
    <phoneticPr fontId="1"/>
  </si>
  <si>
    <t>A＋B＋C 合計（円貨、税抜）</t>
    <phoneticPr fontId="1"/>
  </si>
  <si>
    <t xml:space="preserve">
ランディングゾーンの構築役務提供</t>
    <phoneticPr fontId="1"/>
  </si>
  <si>
    <r>
      <t>2)</t>
    </r>
    <r>
      <rPr>
        <sz val="11"/>
        <color theme="1"/>
        <rFont val="游ゴシック"/>
        <family val="2"/>
        <charset val="128"/>
        <scheme val="minor"/>
      </rPr>
      <t xml:space="preserve">円貨
</t>
    </r>
    <r>
      <rPr>
        <sz val="11"/>
        <color theme="1"/>
        <rFont val="游ゴシック"/>
        <family val="3"/>
        <charset val="128"/>
        <scheme val="minor"/>
      </rPr>
      <t>(米ドル/150円)</t>
    </r>
    <phoneticPr fontId="1"/>
  </si>
  <si>
    <t>AWS Direct Connect</t>
  </si>
  <si>
    <t>Amazon Virtual Private Cloud</t>
  </si>
  <si>
    <t>AWS Control Tower</t>
  </si>
  <si>
    <t>AWS Organizations</t>
  </si>
  <si>
    <t>AWS CloudFormation</t>
  </si>
  <si>
    <t>AWS Config</t>
  </si>
  <si>
    <t>AWS CloudTrail</t>
  </si>
  <si>
    <t>AWS Service Catalog</t>
  </si>
  <si>
    <t>AWS Security Hub</t>
  </si>
  <si>
    <t>AWS Lambda</t>
  </si>
  <si>
    <t>Amazon SNS</t>
  </si>
  <si>
    <t>Amazon Inspector</t>
  </si>
  <si>
    <t>Transit Gateway</t>
  </si>
  <si>
    <t>利用システムサービス</t>
    <rPh sb="0" eb="2">
      <t>リヨウ</t>
    </rPh>
    <phoneticPr fontId="1"/>
  </si>
  <si>
    <t>No</t>
    <phoneticPr fontId="1"/>
  </si>
  <si>
    <t>利用システムサービス</t>
    <phoneticPr fontId="1"/>
  </si>
  <si>
    <t>Amazon S3</t>
    <phoneticPr fontId="1"/>
  </si>
  <si>
    <t>Cloud Watch</t>
    <phoneticPr fontId="1"/>
  </si>
  <si>
    <t>Amazon GuardDuty</t>
    <phoneticPr fontId="1"/>
  </si>
  <si>
    <t>令和8年1月分</t>
    <rPh sb="0" eb="2">
      <t>レイワ</t>
    </rPh>
    <rPh sb="3" eb="4">
      <t>ネン</t>
    </rPh>
    <rPh sb="5" eb="7">
      <t>ガツブン</t>
    </rPh>
    <phoneticPr fontId="1"/>
  </si>
  <si>
    <t>令和8年2月分</t>
    <rPh sb="0" eb="2">
      <t>レイワ</t>
    </rPh>
    <rPh sb="3" eb="4">
      <t>ネン</t>
    </rPh>
    <rPh sb="5" eb="7">
      <t>ガツブン</t>
    </rPh>
    <phoneticPr fontId="1"/>
  </si>
  <si>
    <t>令和8年3月分</t>
    <rPh sb="0" eb="2">
      <t>レイワ</t>
    </rPh>
    <rPh sb="3" eb="4">
      <t>ネン</t>
    </rPh>
    <rPh sb="5" eb="7">
      <t>ガツブン</t>
    </rPh>
    <phoneticPr fontId="1"/>
  </si>
  <si>
    <t>固定分
（円貨、税抜）</t>
    <phoneticPr fontId="1"/>
  </si>
  <si>
    <t>AWS Control Towerの利用に付随する各サービス利用を想定(総計についてはNo1～2の総計合算の10%)</t>
    <rPh sb="18" eb="20">
      <t>リヨウ</t>
    </rPh>
    <rPh sb="21" eb="23">
      <t>フズイ</t>
    </rPh>
    <rPh sb="25" eb="26">
      <t>カク</t>
    </rPh>
    <rPh sb="30" eb="32">
      <t>リヨウ</t>
    </rPh>
    <rPh sb="33" eb="35">
      <t>ソウテイ</t>
    </rPh>
    <rPh sb="36" eb="38">
      <t>ソウケイ</t>
    </rPh>
    <rPh sb="49" eb="51">
      <t>ソウケイ</t>
    </rPh>
    <rPh sb="51" eb="53">
      <t>ガッサン</t>
    </rPh>
    <phoneticPr fontId="7"/>
  </si>
  <si>
    <t>3ヶ月×2回線×(ポート数 (1), ロケーション (AT Tokyo Chuo Data Center, Tokyo, JPN), ポートタイプ (Hosted), ポート容量 (1G), データ転送 (送信) (10 TB), データ転送 (受信、無料) (10 TB))</t>
    <rPh sb="5" eb="7">
      <t>カイセン</t>
    </rPh>
    <phoneticPr fontId="7"/>
  </si>
  <si>
    <t>3ヶ月 × (Transit Gateway のアタッチメント数 (2),TGWアタッチメントごとに処理される入力データ(10 TB/月))</t>
    <phoneticPr fontId="1"/>
  </si>
  <si>
    <t>②受託者独自の役務費用（固定分）
　クラウドサービス役務提供</t>
    <rPh sb="1" eb="4">
      <t>ジュタクシャ</t>
    </rPh>
    <rPh sb="4" eb="6">
      <t>ドクジ</t>
    </rPh>
    <rPh sb="7" eb="10">
      <t>エキムヒ</t>
    </rPh>
    <rPh sb="10" eb="11">
      <t>ヨウ</t>
    </rPh>
    <phoneticPr fontId="1"/>
  </si>
  <si>
    <t>（様式5）入札内訳書（算定明細書）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</si>
</sst>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26" formatCode="\$#,##0.00_);[Red]\(\$#,##0.00\)"/>
    <numFmt numFmtId="176" formatCode="[$¥-411]#,##0_);[Red]\([$¥-411]#,##0\)"/>
    <numFmt numFmtId="177" formatCode="&quot;下&quot;0&quot;桁&quot;"/>
    <numFmt numFmtId="178" formatCode="\$#,##0.000_);[Red]\(\$#,##0.000\)"/>
    <numFmt numFmtId="179" formatCode="[$¥-411]#,##0.00_);[Red]\([$¥-411]#,##0.0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9" fillId="0" borderId="0"/>
  </cellStyleXfs>
  <cellXfs count="80">
    <xf numFmtId="0" fontId="0" fillId="0" borderId="0" xfId="0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 wrapText="1"/>
    </xf>
    <xf numFmtId="26" fontId="0" fillId="0" borderId="0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0" fontId="0" fillId="0" borderId="0" xfId="1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right" vertical="top"/>
    </xf>
    <xf numFmtId="0" fontId="0" fillId="2" borderId="1" xfId="0" applyFill="1" applyBorder="1" applyAlignment="1">
      <alignment vertical="center"/>
    </xf>
    <xf numFmtId="10" fontId="0" fillId="0" borderId="1" xfId="1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10" xfId="1" applyNumberFormat="1" applyFont="1" applyFill="1" applyBorder="1" applyAlignment="1">
      <alignment horizontal="right" vertical="center"/>
    </xf>
    <xf numFmtId="0" fontId="0" fillId="3" borderId="1" xfId="1" applyNumberFormat="1" applyFont="1" applyFill="1" applyBorder="1" applyAlignment="1">
      <alignment horizontal="center" vertical="center"/>
    </xf>
    <xf numFmtId="26" fontId="0" fillId="3" borderId="1" xfId="1" applyNumberFormat="1" applyFont="1" applyFill="1" applyBorder="1" applyAlignment="1">
      <alignment vertical="center"/>
    </xf>
    <xf numFmtId="26" fontId="0" fillId="3" borderId="11" xfId="1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176" fontId="0" fillId="0" borderId="12" xfId="0" applyNumberForma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176" fontId="4" fillId="0" borderId="2" xfId="2" applyNumberFormat="1" applyFont="1" applyFill="1" applyBorder="1" applyAlignment="1">
      <alignment horizontal="right" vertical="center"/>
    </xf>
    <xf numFmtId="179" fontId="0" fillId="0" borderId="1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0" fillId="3" borderId="1" xfId="1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178" fontId="0" fillId="0" borderId="1" xfId="1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left" wrapText="1"/>
    </xf>
    <xf numFmtId="10" fontId="0" fillId="3" borderId="1" xfId="1" applyNumberFormat="1" applyFont="1" applyFill="1" applyBorder="1" applyAlignment="1">
      <alignment horizontal="right" vertical="center"/>
    </xf>
    <xf numFmtId="179" fontId="0" fillId="0" borderId="1" xfId="2" applyNumberFormat="1" applyFont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178" fontId="5" fillId="0" borderId="4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0" fontId="0" fillId="2" borderId="6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26" fontId="0" fillId="3" borderId="1" xfId="1" applyNumberFormat="1" applyFont="1" applyFill="1" applyBorder="1" applyAlignment="1">
      <alignment horizontal="left" vertical="center"/>
    </xf>
    <xf numFmtId="177" fontId="0" fillId="3" borderId="1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top" wrapText="1"/>
    </xf>
    <xf numFmtId="0" fontId="0" fillId="0" borderId="10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wrapText="1"/>
    </xf>
  </cellXfs>
  <cellStyles count="4">
    <cellStyle name="パーセント" xfId="1" builtinId="5"/>
    <cellStyle name="通貨" xfId="2" builtinId="7"/>
    <cellStyle name="標準" xfId="0" builtinId="0"/>
    <cellStyle name="標準 2" xfId="3" xr:uid="{AE1682B3-E64A-48AA-945A-BFDF4F02D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1385-FB9A-4A3A-A5F2-A4137191138E}">
  <sheetPr codeName="Sheet1">
    <pageSetUpPr fitToPage="1"/>
  </sheetPr>
  <dimension ref="A1:O41"/>
  <sheetViews>
    <sheetView tabSelected="1" zoomScale="85" zoomScaleNormal="85" zoomScaleSheetLayoutView="74" zoomScalePageLayoutView="55" workbookViewId="0">
      <selection activeCell="B1" sqref="B1"/>
    </sheetView>
  </sheetViews>
  <sheetFormatPr defaultRowHeight="18.75" x14ac:dyDescent="0.4"/>
  <cols>
    <col min="1" max="1" width="3.75" bestFit="1" customWidth="1"/>
    <col min="2" max="2" width="26.375" customWidth="1"/>
    <col min="3" max="3" width="16.5" customWidth="1"/>
    <col min="4" max="4" width="17.75" customWidth="1"/>
    <col min="5" max="5" width="21.125" customWidth="1"/>
    <col min="6" max="7" width="15.375" customWidth="1"/>
    <col min="8" max="8" width="24.5" customWidth="1"/>
    <col min="9" max="9" width="24.625" customWidth="1"/>
    <col min="10" max="10" width="6.375" customWidth="1"/>
    <col min="11" max="11" width="25.375" customWidth="1"/>
    <col min="15" max="15" width="12.5" bestFit="1" customWidth="1"/>
  </cols>
  <sheetData>
    <row r="1" spans="1:11" x14ac:dyDescent="0.4">
      <c r="A1" t="s">
        <v>57</v>
      </c>
    </row>
    <row r="2" spans="1:11" ht="5.25" customHeight="1" x14ac:dyDescent="0.4"/>
    <row r="3" spans="1:11" x14ac:dyDescent="0.4">
      <c r="A3" t="s">
        <v>4</v>
      </c>
    </row>
    <row r="4" spans="1:11" x14ac:dyDescent="0.4">
      <c r="A4" s="38" t="s">
        <v>44</v>
      </c>
      <c r="B4" s="38" t="s">
        <v>43</v>
      </c>
      <c r="C4" s="39"/>
      <c r="D4" s="40"/>
      <c r="E4" s="67" t="s">
        <v>0</v>
      </c>
      <c r="F4" s="68"/>
      <c r="G4" s="69"/>
      <c r="H4" s="9" t="s">
        <v>7</v>
      </c>
    </row>
    <row r="5" spans="1:11" ht="72.75" customHeight="1" x14ac:dyDescent="0.4">
      <c r="A5" s="44">
        <v>1</v>
      </c>
      <c r="B5" s="42" t="s">
        <v>30</v>
      </c>
      <c r="C5" s="53"/>
      <c r="D5" s="54"/>
      <c r="E5" s="53" t="s">
        <v>54</v>
      </c>
      <c r="F5" s="73"/>
      <c r="G5" s="54"/>
      <c r="H5" s="23">
        <f>649.06*3*2</f>
        <v>3894.3599999999997</v>
      </c>
      <c r="I5" s="8"/>
      <c r="J5" s="8"/>
      <c r="K5" s="11"/>
    </row>
    <row r="6" spans="1:11" ht="36.75" customHeight="1" x14ac:dyDescent="0.4">
      <c r="A6" s="44">
        <v>2</v>
      </c>
      <c r="B6" s="42" t="s">
        <v>31</v>
      </c>
      <c r="C6" s="53" t="s">
        <v>42</v>
      </c>
      <c r="D6" s="54"/>
      <c r="E6" s="53" t="s">
        <v>55</v>
      </c>
      <c r="F6" s="73"/>
      <c r="G6" s="54"/>
      <c r="H6" s="23">
        <f>511.8*3</f>
        <v>1535.4</v>
      </c>
      <c r="I6" s="8"/>
      <c r="J6" s="8"/>
      <c r="K6" s="11"/>
    </row>
    <row r="7" spans="1:11" x14ac:dyDescent="0.4">
      <c r="A7" s="44">
        <v>3</v>
      </c>
      <c r="B7" s="42" t="s">
        <v>32</v>
      </c>
      <c r="C7" s="53"/>
      <c r="D7" s="54"/>
      <c r="E7" s="55" t="s">
        <v>53</v>
      </c>
      <c r="F7" s="56"/>
      <c r="G7" s="57"/>
      <c r="H7" s="64">
        <f>SUM(H5:H6)*0.1</f>
        <v>542.976</v>
      </c>
      <c r="I7" s="8"/>
      <c r="J7" s="8"/>
      <c r="K7" s="11"/>
    </row>
    <row r="8" spans="1:11" x14ac:dyDescent="0.4">
      <c r="A8" s="44">
        <v>4</v>
      </c>
      <c r="B8" s="42" t="s">
        <v>33</v>
      </c>
      <c r="C8" s="53"/>
      <c r="D8" s="54"/>
      <c r="E8" s="58"/>
      <c r="F8" s="59"/>
      <c r="G8" s="60"/>
      <c r="H8" s="65"/>
      <c r="I8" s="8"/>
      <c r="J8" s="8"/>
      <c r="K8" s="11"/>
    </row>
    <row r="9" spans="1:11" x14ac:dyDescent="0.4">
      <c r="A9" s="44">
        <v>5</v>
      </c>
      <c r="B9" s="42" t="s">
        <v>34</v>
      </c>
      <c r="C9" s="53"/>
      <c r="D9" s="54"/>
      <c r="E9" s="58"/>
      <c r="F9" s="59"/>
      <c r="G9" s="60"/>
      <c r="H9" s="65"/>
      <c r="I9" s="8"/>
      <c r="J9" s="8"/>
      <c r="K9" s="11"/>
    </row>
    <row r="10" spans="1:11" x14ac:dyDescent="0.4">
      <c r="A10" s="44">
        <v>6</v>
      </c>
      <c r="B10" s="42" t="s">
        <v>46</v>
      </c>
      <c r="C10" s="45"/>
      <c r="D10" s="46"/>
      <c r="E10" s="58"/>
      <c r="F10" s="59"/>
      <c r="G10" s="60"/>
      <c r="H10" s="65"/>
      <c r="I10" s="8"/>
      <c r="J10" s="8"/>
      <c r="K10" s="11"/>
    </row>
    <row r="11" spans="1:11" x14ac:dyDescent="0.4">
      <c r="A11" s="44">
        <v>7</v>
      </c>
      <c r="B11" s="42" t="s">
        <v>35</v>
      </c>
      <c r="C11" s="53"/>
      <c r="D11" s="54"/>
      <c r="E11" s="58"/>
      <c r="F11" s="59"/>
      <c r="G11" s="60"/>
      <c r="H11" s="65"/>
      <c r="I11" s="8"/>
      <c r="J11" s="8"/>
      <c r="K11" s="11"/>
    </row>
    <row r="12" spans="1:11" x14ac:dyDescent="0.4">
      <c r="A12" s="44">
        <v>8</v>
      </c>
      <c r="B12" s="42" t="s">
        <v>36</v>
      </c>
      <c r="C12" s="53"/>
      <c r="D12" s="54"/>
      <c r="E12" s="58"/>
      <c r="F12" s="59"/>
      <c r="G12" s="60"/>
      <c r="H12" s="65"/>
      <c r="I12" s="8"/>
      <c r="J12" s="8"/>
      <c r="K12" s="11"/>
    </row>
    <row r="13" spans="1:11" x14ac:dyDescent="0.4">
      <c r="A13" s="44">
        <v>9</v>
      </c>
      <c r="B13" s="42" t="s">
        <v>47</v>
      </c>
      <c r="C13" s="45"/>
      <c r="D13" s="46"/>
      <c r="E13" s="58"/>
      <c r="F13" s="59"/>
      <c r="G13" s="60"/>
      <c r="H13" s="65"/>
      <c r="I13" s="8"/>
      <c r="J13" s="8"/>
      <c r="K13" s="11"/>
    </row>
    <row r="14" spans="1:11" x14ac:dyDescent="0.4">
      <c r="A14" s="44">
        <v>10</v>
      </c>
      <c r="B14" s="42" t="s">
        <v>37</v>
      </c>
      <c r="C14" s="53"/>
      <c r="D14" s="54"/>
      <c r="E14" s="58"/>
      <c r="F14" s="59"/>
      <c r="G14" s="60"/>
      <c r="H14" s="65"/>
      <c r="I14" s="8"/>
      <c r="J14" s="8"/>
      <c r="K14" s="11"/>
    </row>
    <row r="15" spans="1:11" x14ac:dyDescent="0.4">
      <c r="A15" s="44">
        <v>11</v>
      </c>
      <c r="B15" s="42" t="s">
        <v>38</v>
      </c>
      <c r="C15" s="53"/>
      <c r="D15" s="54"/>
      <c r="E15" s="58"/>
      <c r="F15" s="59"/>
      <c r="G15" s="60"/>
      <c r="H15" s="65"/>
      <c r="I15" s="8"/>
      <c r="J15" s="8"/>
      <c r="K15" s="11"/>
    </row>
    <row r="16" spans="1:11" x14ac:dyDescent="0.4">
      <c r="A16" s="44">
        <v>12</v>
      </c>
      <c r="B16" s="42" t="s">
        <v>48</v>
      </c>
      <c r="C16" s="45"/>
      <c r="D16" s="46"/>
      <c r="E16" s="58"/>
      <c r="F16" s="59"/>
      <c r="G16" s="60"/>
      <c r="H16" s="65"/>
      <c r="I16" s="8"/>
      <c r="J16" s="8"/>
      <c r="K16" s="11"/>
    </row>
    <row r="17" spans="1:15" x14ac:dyDescent="0.4">
      <c r="A17" s="44">
        <v>13</v>
      </c>
      <c r="B17" s="42" t="s">
        <v>39</v>
      </c>
      <c r="C17" s="53"/>
      <c r="D17" s="54"/>
      <c r="E17" s="58"/>
      <c r="F17" s="59"/>
      <c r="G17" s="60"/>
      <c r="H17" s="65"/>
      <c r="I17" s="8"/>
      <c r="J17" s="8"/>
      <c r="K17" s="11"/>
    </row>
    <row r="18" spans="1:15" x14ac:dyDescent="0.4">
      <c r="A18" s="44">
        <v>14</v>
      </c>
      <c r="B18" s="42" t="s">
        <v>40</v>
      </c>
      <c r="C18" s="53"/>
      <c r="D18" s="54"/>
      <c r="E18" s="58"/>
      <c r="F18" s="59"/>
      <c r="G18" s="60"/>
      <c r="H18" s="65"/>
      <c r="I18" s="8"/>
      <c r="J18" s="8"/>
      <c r="K18" s="11"/>
    </row>
    <row r="19" spans="1:15" x14ac:dyDescent="0.4">
      <c r="A19" s="44">
        <v>15</v>
      </c>
      <c r="B19" s="43" t="s">
        <v>41</v>
      </c>
      <c r="C19" s="53"/>
      <c r="D19" s="54"/>
      <c r="E19" s="61"/>
      <c r="F19" s="62"/>
      <c r="G19" s="63"/>
      <c r="H19" s="66"/>
      <c r="I19" s="8"/>
      <c r="J19" s="8"/>
      <c r="K19" s="11"/>
    </row>
    <row r="20" spans="1:15" x14ac:dyDescent="0.4">
      <c r="B20" s="8"/>
      <c r="C20" s="8"/>
      <c r="D20" s="8"/>
      <c r="E20" s="10"/>
      <c r="F20" s="10"/>
      <c r="G20" s="10"/>
      <c r="H20" s="14" t="s">
        <v>10</v>
      </c>
      <c r="I20" s="8"/>
      <c r="J20" s="8"/>
      <c r="K20" s="8"/>
    </row>
    <row r="21" spans="1:15" ht="39" customHeight="1" x14ac:dyDescent="0.4">
      <c r="C21" s="1"/>
      <c r="D21" s="24"/>
      <c r="E21" s="2"/>
      <c r="F21" s="2"/>
      <c r="G21" s="2"/>
      <c r="H21" s="3"/>
    </row>
    <row r="22" spans="1:15" ht="37.5" x14ac:dyDescent="0.4">
      <c r="A22" s="76" t="s">
        <v>14</v>
      </c>
      <c r="B22" s="76"/>
      <c r="C22" s="15" t="s">
        <v>9</v>
      </c>
      <c r="D22" s="15" t="s">
        <v>17</v>
      </c>
      <c r="E22" s="27" t="s">
        <v>29</v>
      </c>
      <c r="F22" s="15" t="s">
        <v>3</v>
      </c>
      <c r="G22" s="17" t="s">
        <v>15</v>
      </c>
      <c r="H22" s="17" t="s">
        <v>16</v>
      </c>
      <c r="I22" s="31" t="s">
        <v>21</v>
      </c>
    </row>
    <row r="23" spans="1:15" ht="17.649999999999999" customHeight="1" x14ac:dyDescent="0.4">
      <c r="A23" s="77" t="s">
        <v>45</v>
      </c>
      <c r="B23" s="77"/>
      <c r="C23" s="16" t="s">
        <v>8</v>
      </c>
      <c r="D23" s="47">
        <f>SUM(H5:H19)</f>
        <v>5972.7359999999999</v>
      </c>
      <c r="E23" s="52">
        <f>IF(G23="切り上げ",ROUNDUP((D23+D24)*150,H23),IF(G23="切り捨て",ROUNDDOWN((D23+D24)*150,H23),IF(G23="四捨五入",ROUND((D23+D24)*150,H23),"")))</f>
        <v>985500.9</v>
      </c>
      <c r="F23" s="51">
        <v>1</v>
      </c>
      <c r="G23" s="71" t="s">
        <v>22</v>
      </c>
      <c r="H23" s="72">
        <v>2</v>
      </c>
      <c r="I23" s="74"/>
    </row>
    <row r="24" spans="1:15" x14ac:dyDescent="0.4">
      <c r="A24" s="77"/>
      <c r="B24" s="77"/>
      <c r="C24" s="16" t="s">
        <v>6</v>
      </c>
      <c r="D24" s="47">
        <f>ROUNDDOWN(D23*0.1,2)</f>
        <v>597.27</v>
      </c>
      <c r="E24" s="52"/>
      <c r="F24" s="51"/>
      <c r="G24" s="71"/>
      <c r="H24" s="72"/>
      <c r="I24" s="74"/>
    </row>
    <row r="25" spans="1:15" x14ac:dyDescent="0.4">
      <c r="A25" s="77"/>
      <c r="B25" s="77"/>
      <c r="C25" s="26" t="s">
        <v>13</v>
      </c>
      <c r="D25" s="19"/>
      <c r="E25" s="33">
        <f>IF(I25="1)米ドル",IF(G25="切り上げ",-ROUNDUP((D23+D24)*150*(1-F23),H25),IF(G25="切り捨て",-ROUNDDOWN((D23+D24)*150*(1-F23),H25),IF(G25="四捨五入",-ROUND((D23+D24)*150*(1-F23),H25),""))),IF(I25="2)円貨",IF(G25="切り上げ",-ROUNDUP(E23*(1-F23),H25),IF(G25="切り捨て",-ROUNDDOWN(E23*(1-F23),H25),IF(G25="四捨五入",-ROUND(E23*(1-F23),H25),""))),""))</f>
        <v>0</v>
      </c>
      <c r="F25" s="19"/>
      <c r="G25" s="21" t="s">
        <v>22</v>
      </c>
      <c r="H25" s="37">
        <v>2</v>
      </c>
      <c r="I25" s="20" t="s">
        <v>23</v>
      </c>
    </row>
    <row r="26" spans="1:15" ht="39" customHeight="1" x14ac:dyDescent="0.4">
      <c r="G26" s="70" t="s">
        <v>18</v>
      </c>
      <c r="H26" s="70"/>
      <c r="I26" s="70"/>
      <c r="M26" s="8"/>
      <c r="N26" s="8"/>
      <c r="O26" s="8"/>
    </row>
    <row r="27" spans="1:15" x14ac:dyDescent="0.4">
      <c r="G27" s="12"/>
      <c r="H27" s="12"/>
      <c r="I27" s="34"/>
    </row>
    <row r="28" spans="1:15" ht="20.85" customHeight="1" x14ac:dyDescent="0.4">
      <c r="H28" s="34"/>
      <c r="I28" s="34"/>
      <c r="K28" s="34"/>
    </row>
    <row r="29" spans="1:15" x14ac:dyDescent="0.4">
      <c r="E29" s="13"/>
      <c r="G29" s="15" t="s">
        <v>11</v>
      </c>
      <c r="I29" s="34"/>
      <c r="J29" s="34"/>
      <c r="K29" s="34"/>
    </row>
    <row r="30" spans="1:15" ht="18" customHeight="1" thickBot="1" x14ac:dyDescent="0.45">
      <c r="F30" s="18" t="s">
        <v>5</v>
      </c>
      <c r="G30" s="22" t="s">
        <v>22</v>
      </c>
      <c r="H30" s="32">
        <f>IF(G30="切り上げ",ROUNDUP(SUM(E23:E25),0),IF(G30="切り捨て",ROUNDDOWN(SUM(E23:E25),0),IF(G30="四捨五入",ROUND(SUM(E23:E25),0),0)))</f>
        <v>985500</v>
      </c>
      <c r="I30" s="28" t="s">
        <v>26</v>
      </c>
      <c r="J30" s="13"/>
      <c r="K30" s="13"/>
    </row>
    <row r="31" spans="1:15" ht="19.5" thickTop="1" x14ac:dyDescent="0.4">
      <c r="H31" s="14" t="s">
        <v>20</v>
      </c>
    </row>
    <row r="32" spans="1:15" ht="39" customHeight="1" x14ac:dyDescent="0.4">
      <c r="A32" s="79" t="s">
        <v>56</v>
      </c>
      <c r="B32" s="79"/>
      <c r="C32" s="79"/>
      <c r="D32" s="24"/>
      <c r="E32" s="50" t="s">
        <v>28</v>
      </c>
      <c r="F32" s="50"/>
      <c r="G32" s="2"/>
      <c r="H32" s="3"/>
    </row>
    <row r="33" spans="1:9" ht="37.5" x14ac:dyDescent="0.4">
      <c r="A33" s="76" t="s">
        <v>1</v>
      </c>
      <c r="B33" s="76"/>
      <c r="C33" s="25" t="s">
        <v>12</v>
      </c>
      <c r="E33" s="48" t="s">
        <v>52</v>
      </c>
      <c r="F33" s="48"/>
    </row>
    <row r="34" spans="1:9" ht="17.649999999999999" customHeight="1" x14ac:dyDescent="0.4">
      <c r="A34" s="78" t="s">
        <v>49</v>
      </c>
      <c r="B34" s="78"/>
      <c r="C34" s="7">
        <v>0</v>
      </c>
      <c r="E34" s="49">
        <v>0</v>
      </c>
      <c r="F34" s="49"/>
    </row>
    <row r="35" spans="1:9" x14ac:dyDescent="0.4">
      <c r="A35" s="78" t="s">
        <v>50</v>
      </c>
      <c r="B35" s="78"/>
      <c r="C35" s="7">
        <v>0</v>
      </c>
    </row>
    <row r="36" spans="1:9" x14ac:dyDescent="0.4">
      <c r="A36" s="78" t="s">
        <v>51</v>
      </c>
      <c r="B36" s="78"/>
      <c r="C36" s="7">
        <v>0</v>
      </c>
    </row>
    <row r="38" spans="1:9" x14ac:dyDescent="0.4">
      <c r="A38" s="75" t="s">
        <v>2</v>
      </c>
      <c r="B38" s="75"/>
      <c r="C38" s="6">
        <f>SUM(C34:C36)</f>
        <v>0</v>
      </c>
      <c r="D38" s="4" t="s">
        <v>25</v>
      </c>
      <c r="E38" s="5" t="s">
        <v>2</v>
      </c>
      <c r="F38" s="6">
        <f>E34</f>
        <v>0</v>
      </c>
      <c r="G38" s="4" t="s">
        <v>24</v>
      </c>
    </row>
    <row r="40" spans="1:9" x14ac:dyDescent="0.35">
      <c r="F40" s="13"/>
      <c r="G40" s="13"/>
      <c r="H40" s="13"/>
      <c r="I40" s="30" t="s">
        <v>19</v>
      </c>
    </row>
    <row r="41" spans="1:9" x14ac:dyDescent="0.4">
      <c r="F41" s="41" t="s">
        <v>27</v>
      </c>
      <c r="G41" s="35"/>
      <c r="H41" s="36"/>
      <c r="I41" s="29">
        <f>H30+C38+F38</f>
        <v>985500</v>
      </c>
    </row>
  </sheetData>
  <mergeCells count="34">
    <mergeCell ref="A38:B38"/>
    <mergeCell ref="A22:B22"/>
    <mergeCell ref="A23:B25"/>
    <mergeCell ref="A33:B33"/>
    <mergeCell ref="A34:B34"/>
    <mergeCell ref="A35:B35"/>
    <mergeCell ref="A36:B36"/>
    <mergeCell ref="A32:C32"/>
    <mergeCell ref="E4:G4"/>
    <mergeCell ref="G26:I26"/>
    <mergeCell ref="C15:D15"/>
    <mergeCell ref="C17:D17"/>
    <mergeCell ref="C18:D18"/>
    <mergeCell ref="C19:D19"/>
    <mergeCell ref="G23:G24"/>
    <mergeCell ref="H23:H24"/>
    <mergeCell ref="C6:D6"/>
    <mergeCell ref="C7:D7"/>
    <mergeCell ref="C8:D8"/>
    <mergeCell ref="E5:G5"/>
    <mergeCell ref="E6:G6"/>
    <mergeCell ref="I23:I24"/>
    <mergeCell ref="C5:D5"/>
    <mergeCell ref="C12:D12"/>
    <mergeCell ref="C14:D14"/>
    <mergeCell ref="C9:D9"/>
    <mergeCell ref="C11:D11"/>
    <mergeCell ref="E7:G19"/>
    <mergeCell ref="H7:H19"/>
    <mergeCell ref="E33:F33"/>
    <mergeCell ref="E34:F34"/>
    <mergeCell ref="E32:F32"/>
    <mergeCell ref="F23:F24"/>
    <mergeCell ref="E23:E24"/>
  </mergeCells>
  <phoneticPr fontId="1"/>
  <dataValidations count="2">
    <dataValidation type="list" allowBlank="1" showInputMessage="1" showErrorMessage="1" sqref="I25" xr:uid="{BD5AEC9B-F64D-4BBB-B626-071C393AB6A7}">
      <formula1>"1)米ドル,2)円貨"</formula1>
    </dataValidation>
    <dataValidation type="list" allowBlank="1" showInputMessage="1" showErrorMessage="1" sqref="G23 G25 G30" xr:uid="{DD637E7B-472C-4B36-BA79-1CA6B5905791}">
      <formula1>"切り上げ,四捨五入,切り捨て"</formula1>
    </dataValidation>
  </dataValidations>
  <pageMargins left="0.19685039370078741" right="0.19685039370078741" top="0.19685039370078741" bottom="0.19685039370078741" header="0.31496062992125984" footer="0.31496062992125984"/>
  <pageSetup paperSize="8" scale="7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（様式5）入札内訳書（算定明細書）</vt:lpstr>
      <vt:lpstr>'（様式5）入札内訳書（算定明細書）'!Print_Area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2025-11-06T08:50:10Z</cp:lastPrinted>
  <dcterms:created xsi:type="dcterms:W3CDTF">2021-02-12T06:50:51Z</dcterms:created>
  <dcterms:modified xsi:type="dcterms:W3CDTF">2025-11-06T08:51:32Z</dcterms:modified>
</cp:coreProperties>
</file>